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<sst xmlns="http://schemas.openxmlformats.org/spreadsheetml/2006/main" count="395" uniqueCount="344">
  <si>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</si>
  <si>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</si>
  <si>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</si>
  <si>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</si>
  <si>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</si>
  <si>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</si>
  <si>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</si>
  <si>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</si>
  <si>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</si>
  <si>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</si>
  <si>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</si>
  <si>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</si>
  <si>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</si>
  <si>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</si>
  <si>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</si>
  <si>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</si>
  <si>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</si>
  <si>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</si>
  <si>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</si>
  <si>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</si>
  <si>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</si>
  <si>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</si>
  <si>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</si>
  <si>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</si>
  <si>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</si>
  <si>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</si>
  <si>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</si>
  <si>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</si>
  <si>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</si>
  <si>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</si>
  <si>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</si>
  <si>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</si>
  <si>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</si>
  <si>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</si>
  <si>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</si>
  <si>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</si>
  <si>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</si>
  <si>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</si>
  <si>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</si>
  <si>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</si>
  <si>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</si>
  <si>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</si>
  <si>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</si>
  <si>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</si>
  <si>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</si>
  <si>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</si>
  <si>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</si>
  <si>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</si>
  <si>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</si>
  <si>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</si>
  <si>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</si>
  <si>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</si>
  <si>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</si>
  <si>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</si>
  <si>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</si>
  <si>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</si>
  <si>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</si>
  <si>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</si>
  <si>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</si>
  <si>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</si>
  <si>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</si>
  <si>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</si>
  <si>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</si>
  <si>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</si>
  <si>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</si>
  <si>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</si>
  <si>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</si>
  <si>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</si>
  <si>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</si>
  <si>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</si>
  <si>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</si>
  <si>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</si>
  <si>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</si>
  <si>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</si>
  <si>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</si>
  <si>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</si>
  <si>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</si>
  <si>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</si>
  <si>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</si>
  <si>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</si>
  <si>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</si>
  <si>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</si>
  <si>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</si>
  <si>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</si>
  <si>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</si>
  <si>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</si>
  <si>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</si>
  <si>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</si>
  <si>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</si>
  <si>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</si>
  <si>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</si>
  <si>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</si>
  <si>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</si>
  <si>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</si>
  <si>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</si>
  <si>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</si>
  <si>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</si>
  <si>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</si>
  <si>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</si>
  <si>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</si>
  <si>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</si>
  <si>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</si>
  <si>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</si>
  <si>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</si>
  <si>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</si>
  <si>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</si>
  <si>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</si>
  <si>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</si>
  <si>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</si>
  <si>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</si>
  <si>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</si>
  <si>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</si>
  <si>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</si>
  <si>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</si>
  <si>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</si>
  <si>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</si>
  <si>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</si>
  <si>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</si>
  <si>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</si>
  <si>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</si>
  <si>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</si>
  <si>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</si>
  <si>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</si>
  <si>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</si>
  <si>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</si>
  <si>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</si>
  <si>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</si>
  <si>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</si>
  <si>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</si>
  <si>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</si>
  <si>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</si>
  <si>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</si>
  <si>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</si>
  <si>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</si>
  <si>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</si>
  <si>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</si>
  <si>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</si>
  <si>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</si>
  <si>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</si>
  <si>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</si>
  <si>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</si>
  <si>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</si>
  <si>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</si>
  <si>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</si>
  <si>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</si>
  <si>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</si>
  <si>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</si>
  <si>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</si>
  <si>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</si>
  <si>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</si>
  <si>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</si>
  <si>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</si>
  <si>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</si>
  <si>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</si>
  <si>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</si>
  <si>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</si>
  <si>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</si>
  <si>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</si>
  <si>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</si>
  <si>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</si>
  <si>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</si>
  <si>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</si>
  <si>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</si>
  <si>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</si>
  <si>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</si>
  <si>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</si>
  <si>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</si>
  <si>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</si>
  <si>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</si>
  <si>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</si>
  <si>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</si>
  <si>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</si>
  <si>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</si>
  <si>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</si>
  <si>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</si>
  <si>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</si>
  <si>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</si>
  <si>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</si>
  <si>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</si>
  <si>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</si>
  <si>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</si>
  <si>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</si>
  <si>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</si>
  <si>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</si>
  <si>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</si>
  <si>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</si>
  <si>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</si>
  <si>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</si>
  <si>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</si>
  <si>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</si>
  <si>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</si>
  <si>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</si>
  <si>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</si>
  <si>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</si>
  <si>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</si>
  <si>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</si>
  <si>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</si>
  <si>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</si>
  <si>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</si>
  <si>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</si>
  <si>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</si>
  <si>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</si>
  <si>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</si>
  <si>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</si>
  <si>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</si>
  <si>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</si>
  <si>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</si>
  <si>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</si>
  <si>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</si>
  <si>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</si>
  <si>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</si>
  <si>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</si>
  <si>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</si>
  <si>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</si>
  <si>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</si>
  <si>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</si>
  <si>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</si>
  <si>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</si>
  <si>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</si>
  <si>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</si>
  <si>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</si>
  <si>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</si>
  <si>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</si>
  <si>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</si>
  <si>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</si>
  <si>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</si>
  <si>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</si>
  <si>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</si>
  <si>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</si>
  <si>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</si>
  <si>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</si>
  <si>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</si>
  <si>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</si>
  <si>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</si>
  <si>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</si>
  <si>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</si>
  <si>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</si>
  <si>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</si>
  <si>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</si>
  <si>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</si>
  <si>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</si>
  <si>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</si>
  <si>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</si>
  <si>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</si>
  <si>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</si>
  <si>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</si>
  <si>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</si>
  <si>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</si>
  <si>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</si>
  <si>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</si>
  <si>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</si>
  <si>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</si>
  <si>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</si>
  <si>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</si>
  <si>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</si>
  <si>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</si>
  <si>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</si>
  <si>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</si>
  <si>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</si>
  <si>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</si>
  <si>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</si>
  <si>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</si>
  <si>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</si>
  <si>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</si>
  <si>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</si>
  <si>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</si>
  <si>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</si>
  <si>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</si>
  <si>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</si>
  <si>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</si>
  <si>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</si>
  <si>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</si>
  <si>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</si>
  <si>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</si>
  <si>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</si>
  <si>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</si>
  <si>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</si>
  <si>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</si>
  <si>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</si>
  <si>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</si>
  <si>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</si>
  <si>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</si>
  <si>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</si>
  <si>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</si>
  <si>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</si>
  <si>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</si>
  <si>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</si>
  <si>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</si>
  <si>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</si>
  <si>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</si>
  <si>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</si>
  <si>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</si>
  <si>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</si>
  <si>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</si>
  <si>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</si>
  <si>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</si>
  <si>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</si>
  <si>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</si>
  <si>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</si>
  <si>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</si>
  <si>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</si>
  <si>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</si>
  <si>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</si>
  <si>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</si>
  <si>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</si>
  <si>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</si>
  <si>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</si>
  <si>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</si>
  <si>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</si>
  <si>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</si>
  <si>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</si>
  <si>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</si>
  <si>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</si>
  <si>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</si>
  <si>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</si>
  <si>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</si>
  <si>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</si>
  <si>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</si>
  <si>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</si>
  <si>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</si>
  <si>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</si>
  <si>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</si>
  <si>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01.01.2015.</t>
  </si>
  <si>
    <t>03115747</t>
  </si>
  <si>
    <t>080001412</t>
  </si>
  <si>
    <t>05050436541</t>
  </si>
  <si>
    <t>JAMNICA D.D.</t>
  </si>
  <si>
    <t>ZAGREB</t>
  </si>
  <si>
    <t>GETALDIĆEVA 3</t>
  </si>
  <si>
    <t>jamnica@jamnica.hr</t>
  </si>
  <si>
    <t>GRAD ZAGREB</t>
  </si>
  <si>
    <t>NE</t>
  </si>
  <si>
    <t>1107</t>
  </si>
  <si>
    <t>stanje na dan 31.03.2015.</t>
  </si>
  <si>
    <t>u razdoblju 01.01.2015. do 31.03.2015.</t>
  </si>
  <si>
    <t>Obveznik:Jamnica d.d.</t>
  </si>
  <si>
    <t>Obveznik: Jamnica d.d.</t>
  </si>
  <si>
    <t>IVAN MANDIĆ</t>
  </si>
  <si>
    <t>+38512393122</t>
  </si>
  <si>
    <t>+38512393213</t>
  </si>
  <si>
    <t>financije@jamnica.hr</t>
  </si>
  <si>
    <t>www.jamnica.company</t>
  </si>
  <si>
    <t>IVICA SERTIĆ</t>
  </si>
  <si>
    <t>Jamnica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</si>
</sst>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financije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322</v>
      </c>
      <c r="F2" s="12"/>
      <c r="G2" s="13" t="s">
        <v>250</v>
      </c>
      <c r="H2" s="120">
        <v>42094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341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330</v>
      </c>
      <c r="E24" s="151"/>
      <c r="F24" s="151"/>
      <c r="G24" s="152"/>
      <c r="H24" s="51" t="s">
        <v>261</v>
      </c>
      <c r="I24" s="122">
        <v>1100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331</v>
      </c>
      <c r="D26" s="25"/>
      <c r="E26" s="33"/>
      <c r="F26" s="24"/>
      <c r="G26" s="154" t="s">
        <v>263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337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338</v>
      </c>
      <c r="D48" s="174"/>
      <c r="E48" s="175"/>
      <c r="F48" s="16"/>
      <c r="G48" s="51" t="s">
        <v>271</v>
      </c>
      <c r="H48" s="173" t="s">
        <v>339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340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342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305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306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307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308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financije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0">
      <selection activeCell="A4" sqref="A4:H4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966539443</v>
      </c>
      <c r="K8" s="53">
        <f>K9+K16+K26+K35+K39</f>
        <v>965207451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2316078</v>
      </c>
      <c r="K9" s="53">
        <f>SUM(K10:K15)</f>
        <v>2400629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863444</v>
      </c>
      <c r="K11" s="7">
        <v>741096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1452634</v>
      </c>
      <c r="K14" s="7">
        <v>1659533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378546067</v>
      </c>
      <c r="K16" s="53">
        <f>SUM(K17:K25)</f>
        <v>376736515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179382066</v>
      </c>
      <c r="K17" s="7">
        <v>179382066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116136963</v>
      </c>
      <c r="K18" s="7">
        <v>113498253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47125982</v>
      </c>
      <c r="K19" s="7">
        <v>44093352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30083182</v>
      </c>
      <c r="K20" s="7">
        <v>26514431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2050499</v>
      </c>
      <c r="K22" s="7">
        <v>2051666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3767375</v>
      </c>
      <c r="K23" s="7">
        <v>11196747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577758492</v>
      </c>
      <c r="K26" s="53">
        <f>SUM(K27:K34)</f>
        <v>578163925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552911492</v>
      </c>
      <c r="K27" s="7">
        <v>552911492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24415849</v>
      </c>
      <c r="K31" s="7">
        <v>24821282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431151</v>
      </c>
      <c r="K32" s="7">
        <v>431151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5155869</v>
      </c>
      <c r="K35" s="53">
        <f>SUM(K36:K38)</f>
        <v>5143445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5155869</v>
      </c>
      <c r="K38" s="7">
        <v>5143445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2762937</v>
      </c>
      <c r="K39" s="7">
        <v>2762937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916929696</v>
      </c>
      <c r="K40" s="53">
        <f>K41+K49+K56+K64</f>
        <v>946009468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106113271</v>
      </c>
      <c r="K41" s="53">
        <f>SUM(K42:K48)</f>
        <v>122077575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45383979</v>
      </c>
      <c r="K42" s="7">
        <v>53591758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25806438</v>
      </c>
      <c r="K44" s="7">
        <v>27758907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34922854</v>
      </c>
      <c r="K45" s="7">
        <v>40726910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297885427</v>
      </c>
      <c r="K49" s="53">
        <f>SUM(K50:K55)</f>
        <v>295125321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106995226</v>
      </c>
      <c r="K50" s="7">
        <v>116320593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183725684</v>
      </c>
      <c r="K51" s="7">
        <v>172254351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81333</v>
      </c>
      <c r="K53" s="7">
        <v>88069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3387126</v>
      </c>
      <c r="K54" s="7">
        <v>3797046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3696058</v>
      </c>
      <c r="K55" s="7">
        <v>2665262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506817374</v>
      </c>
      <c r="K56" s="53">
        <f>SUM(K57:K63)</f>
        <v>526865715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492059374</v>
      </c>
      <c r="K58" s="7">
        <v>484761722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14558000</v>
      </c>
      <c r="K61" s="7">
        <v>34559828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200000</v>
      </c>
      <c r="K62" s="7">
        <v>7544165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6113624</v>
      </c>
      <c r="K64" s="7">
        <v>1940857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4663876</v>
      </c>
      <c r="K65" s="7">
        <v>5668339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1888133015</v>
      </c>
      <c r="K66" s="53">
        <f>K7+K8+K40+K65</f>
        <v>1916885258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1466342957</v>
      </c>
      <c r="K69" s="54">
        <f>K70+K71+K72+K78+K79+K82+K85</f>
        <v>1473109890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84078800</v>
      </c>
      <c r="K70" s="7">
        <v>84078800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4203940</v>
      </c>
      <c r="K72" s="53">
        <f>K73+K74-K75+K76+K77</f>
        <v>4203940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4203940</v>
      </c>
      <c r="K73" s="7">
        <v>4203940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143062147</v>
      </c>
      <c r="K78" s="7">
        <v>143062147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1043349738</v>
      </c>
      <c r="K79" s="53">
        <f>K80-K81</f>
        <v>1234998070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1043349738</v>
      </c>
      <c r="K80" s="7">
        <v>1234998070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191648332</v>
      </c>
      <c r="K82" s="53">
        <f>K83-K84</f>
        <v>6766933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191648332</v>
      </c>
      <c r="K83" s="7">
        <v>6766933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3438097</v>
      </c>
      <c r="K86" s="53">
        <f>SUM(K87:K89)</f>
        <v>3438097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3438097</v>
      </c>
      <c r="K87" s="7">
        <v>3438097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30423173</v>
      </c>
      <c r="K90" s="53">
        <f>SUM(K91:K99)</f>
        <v>30423173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30423173</v>
      </c>
      <c r="K99" s="7">
        <v>30423173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386409704</v>
      </c>
      <c r="K100" s="53">
        <f>SUM(K101:K112)</f>
        <v>392814676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57968311</v>
      </c>
      <c r="K101" s="7">
        <v>65713480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12404529</v>
      </c>
      <c r="K103" s="7">
        <v>6188604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39539040</v>
      </c>
      <c r="K104" s="7">
        <v>39035915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197322939</v>
      </c>
      <c r="K105" s="7">
        <v>203796781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10000000</v>
      </c>
      <c r="K106" s="7">
        <v>20000000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10153830</v>
      </c>
      <c r="K108" s="7">
        <v>8171346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58208355</v>
      </c>
      <c r="K109" s="7">
        <v>49547411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812700</v>
      </c>
      <c r="K112" s="7">
        <v>361139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1519084</v>
      </c>
      <c r="K113" s="7">
        <v>17099422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1888133015</v>
      </c>
      <c r="K114" s="53">
        <f>K69+K86+K90+K100+K113</f>
        <v>1916885258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309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310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222961241</v>
      </c>
      <c r="K7" s="54">
        <f>SUM(K8:K9)</f>
        <v>222961241</v>
      </c>
      <c r="L7" s="54">
        <f>SUM(L8:L9)</f>
        <v>253264795</v>
      </c>
      <c r="M7" s="54">
        <f>SUM(M8:M9)</f>
        <v>253264795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219029883</v>
      </c>
      <c r="K8" s="7">
        <v>219029883</v>
      </c>
      <c r="L8" s="7">
        <v>253238261</v>
      </c>
      <c r="M8" s="7">
        <v>253238261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3931358</v>
      </c>
      <c r="K9" s="7">
        <v>3931358</v>
      </c>
      <c r="L9" s="7">
        <v>26534</v>
      </c>
      <c r="M9" s="7">
        <v>26534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224470065</v>
      </c>
      <c r="K10" s="53">
        <f>K11+K12+K16+K20+K21+K22+K25+K26</f>
        <v>224470065</v>
      </c>
      <c r="L10" s="53">
        <f>L11+L12+L16+L20+L21+L22+L25+L26</f>
        <v>251426555</v>
      </c>
      <c r="M10" s="53">
        <f>M11+M12+M16+M20+M21+M22+M25+M26</f>
        <v>251426555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-8426337</v>
      </c>
      <c r="K11" s="7">
        <v>-8426337</v>
      </c>
      <c r="L11" s="7">
        <v>-1953091</v>
      </c>
      <c r="M11" s="7">
        <v>-1953091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153615142</v>
      </c>
      <c r="K12" s="53">
        <f>SUM(K13:K15)</f>
        <v>153615142</v>
      </c>
      <c r="L12" s="53">
        <f>SUM(L13:L15)</f>
        <v>183369813</v>
      </c>
      <c r="M12" s="53">
        <f>SUM(M13:M15)</f>
        <v>183369813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69231659</v>
      </c>
      <c r="K13" s="7">
        <v>69231659</v>
      </c>
      <c r="L13" s="7">
        <v>45174810</v>
      </c>
      <c r="M13" s="7">
        <v>45174810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53621642</v>
      </c>
      <c r="K14" s="7">
        <v>53621642</v>
      </c>
      <c r="L14" s="7">
        <v>98637739</v>
      </c>
      <c r="M14" s="7">
        <v>98637739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30761841</v>
      </c>
      <c r="K15" s="7">
        <v>30761841</v>
      </c>
      <c r="L15" s="7">
        <v>39557264</v>
      </c>
      <c r="M15" s="7">
        <v>39557264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36413529</v>
      </c>
      <c r="K16" s="53">
        <f>SUM(K17:K19)</f>
        <v>36413529</v>
      </c>
      <c r="L16" s="53">
        <f>SUM(L17:L19)</f>
        <v>34165664</v>
      </c>
      <c r="M16" s="53">
        <f>SUM(M17:M19)</f>
        <v>34165664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21746152</v>
      </c>
      <c r="K17" s="7">
        <v>21746152</v>
      </c>
      <c r="L17" s="7">
        <v>20393884</v>
      </c>
      <c r="M17" s="7">
        <v>20393884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9805876</v>
      </c>
      <c r="K18" s="7">
        <v>9805876</v>
      </c>
      <c r="L18" s="7">
        <v>8703122</v>
      </c>
      <c r="M18" s="7">
        <v>8703122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4861501</v>
      </c>
      <c r="K19" s="7">
        <v>4861501</v>
      </c>
      <c r="L19" s="7">
        <v>5068658</v>
      </c>
      <c r="M19" s="7">
        <v>5068658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12368762</v>
      </c>
      <c r="K20" s="7">
        <v>12368762</v>
      </c>
      <c r="L20" s="7">
        <v>9362439</v>
      </c>
      <c r="M20" s="7">
        <v>9362439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30465098</v>
      </c>
      <c r="K21" s="7">
        <v>30465098</v>
      </c>
      <c r="L21" s="7">
        <v>26453269</v>
      </c>
      <c r="M21" s="7">
        <v>26453269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33871</v>
      </c>
      <c r="K22" s="53">
        <f>SUM(K23:K24)</f>
        <v>33871</v>
      </c>
      <c r="L22" s="53">
        <f>SUM(L23:L24)</f>
        <v>28461</v>
      </c>
      <c r="M22" s="53">
        <f>SUM(M23:M24)</f>
        <v>28461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33871</v>
      </c>
      <c r="K23" s="7">
        <v>33871</v>
      </c>
      <c r="L23" s="7">
        <v>28461</v>
      </c>
      <c r="M23" s="7">
        <v>28461</v>
      </c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12900978</v>
      </c>
      <c r="K27" s="53">
        <f>SUM(K28:K32)</f>
        <v>12900978</v>
      </c>
      <c r="L27" s="53">
        <f>SUM(L28:L32)</f>
        <v>12169473</v>
      </c>
      <c r="M27" s="53">
        <f>SUM(M28:M32)</f>
        <v>12169473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12576649</v>
      </c>
      <c r="K28" s="7">
        <v>12576649</v>
      </c>
      <c r="L28" s="7">
        <v>8482961</v>
      </c>
      <c r="M28" s="7">
        <v>8482961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324329</v>
      </c>
      <c r="K29" s="7">
        <v>324329</v>
      </c>
      <c r="L29" s="7">
        <v>3686512</v>
      </c>
      <c r="M29" s="7">
        <v>3686512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1441379</v>
      </c>
      <c r="K33" s="53">
        <f>SUM(K34:K37)</f>
        <v>1441379</v>
      </c>
      <c r="L33" s="53">
        <f>SUM(L34:L37)</f>
        <v>2352961</v>
      </c>
      <c r="M33" s="53">
        <f>SUM(M34:M37)</f>
        <v>2352961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402282</v>
      </c>
      <c r="K34" s="7">
        <v>402282</v>
      </c>
      <c r="L34" s="7">
        <v>793734</v>
      </c>
      <c r="M34" s="7">
        <v>793734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1039097</v>
      </c>
      <c r="K35" s="7">
        <v>1039097</v>
      </c>
      <c r="L35" s="7">
        <v>1559227</v>
      </c>
      <c r="M35" s="7">
        <v>1559227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235862219</v>
      </c>
      <c r="K42" s="53">
        <f>K7+K27+K38+K40</f>
        <v>235862219</v>
      </c>
      <c r="L42" s="53">
        <f>L7+L27+L38+L40</f>
        <v>265434268</v>
      </c>
      <c r="M42" s="53">
        <f>M7+M27+M38+M40</f>
        <v>265434268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225911444</v>
      </c>
      <c r="K43" s="53">
        <f>K10+K33+K39+K41</f>
        <v>225911444</v>
      </c>
      <c r="L43" s="53">
        <f>L10+L33+L39+L41</f>
        <v>253779516</v>
      </c>
      <c r="M43" s="53">
        <f>M10+M33+M39+M41</f>
        <v>253779516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9950775</v>
      </c>
      <c r="K44" s="53">
        <f>K42-K43</f>
        <v>9950775</v>
      </c>
      <c r="L44" s="53">
        <f>L42-L43</f>
        <v>11654752</v>
      </c>
      <c r="M44" s="53">
        <f>M42-M43</f>
        <v>11654752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9950775</v>
      </c>
      <c r="K45" s="53">
        <f>IF(K42&gt;K43,K42-K43,0)</f>
        <v>9950775</v>
      </c>
      <c r="L45" s="53">
        <f>IF(L42&gt;L43,L42-L43,0)</f>
        <v>11654752</v>
      </c>
      <c r="M45" s="53">
        <f>IF(M42&gt;M43,M42-M43,0)</f>
        <v>11654752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8219181</v>
      </c>
      <c r="K47" s="7">
        <v>8219181</v>
      </c>
      <c r="L47" s="7">
        <v>4887819</v>
      </c>
      <c r="M47" s="7">
        <v>4887819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1731594</v>
      </c>
      <c r="K48" s="53">
        <f>K44-K47</f>
        <v>1731594</v>
      </c>
      <c r="L48" s="53">
        <f>L44-L47</f>
        <v>6766933</v>
      </c>
      <c r="M48" s="53">
        <f>M44-M47</f>
        <v>6766933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1731594</v>
      </c>
      <c r="K49" s="53">
        <f>IF(K48&gt;0,K48,0)</f>
        <v>1731594</v>
      </c>
      <c r="L49" s="53">
        <f>IF(L48&gt;0,L48,0)</f>
        <v>6766933</v>
      </c>
      <c r="M49" s="53">
        <f>IF(M48&gt;0,M48,0)</f>
        <v>6766933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1731594</v>
      </c>
      <c r="K53" s="7">
        <v>1731594</v>
      </c>
      <c r="L53" s="7">
        <v>6766933</v>
      </c>
      <c r="M53" s="7">
        <v>6766933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1731594</v>
      </c>
      <c r="K56" s="6">
        <v>1731594</v>
      </c>
      <c r="L56" s="6">
        <v>6766933</v>
      </c>
      <c r="M56" s="6">
        <v>6766933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1731594</v>
      </c>
      <c r="K67" s="61">
        <f>K56+K66</f>
        <v>1731594</v>
      </c>
      <c r="L67" s="61">
        <f>L56+L66</f>
        <v>6766933</v>
      </c>
      <c r="M67" s="61">
        <f>M56+M66</f>
        <v>6766933</v>
      </c>
    </row>
    <row r="68" spans="1:13" ht="12.75" customHeight="1">
      <c r="A68" s="239" t="s">
        <v>312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282</v>
      </c>
      <c r="K5" s="69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9950775</v>
      </c>
      <c r="K7" s="7">
        <v>11654752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12368762</v>
      </c>
      <c r="K8" s="7">
        <v>9362439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>
        <v>7962036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139422128</v>
      </c>
      <c r="K10" s="7">
        <v>2760106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0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55725</v>
      </c>
      <c r="K12" s="7">
        <v>24575875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161797390</v>
      </c>
      <c r="K13" s="53">
        <f>SUM(K7:K12)</f>
        <v>56315208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21914697</v>
      </c>
      <c r="K14" s="7">
        <v>0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>
        <v>0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24331623</v>
      </c>
      <c r="K16" s="7">
        <v>15964304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11694755</v>
      </c>
      <c r="K17" s="7">
        <v>9630106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57941075</v>
      </c>
      <c r="K18" s="53">
        <f>SUM(K14:K17)</f>
        <v>25594410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103856315</v>
      </c>
      <c r="K19" s="53">
        <f>IF(K13&gt;K18,K13-K18,0)</f>
        <v>30720798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3905384</v>
      </c>
      <c r="K22" s="7">
        <v>23079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1903241</v>
      </c>
      <c r="K24" s="7">
        <v>4656927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>
        <v>62281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2481376</v>
      </c>
      <c r="K26" s="7">
        <v>1967771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8290001</v>
      </c>
      <c r="K27" s="53">
        <f>SUM(K22:K26)</f>
        <v>6710058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31911510</v>
      </c>
      <c r="K28" s="7">
        <v>7636272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5402566</v>
      </c>
      <c r="K29" s="7">
        <v>405433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74557046</v>
      </c>
      <c r="K30" s="7">
        <v>27345993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111871122</v>
      </c>
      <c r="K31" s="53">
        <f>SUM(K28:K30)</f>
        <v>35387698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103581121</v>
      </c>
      <c r="K33" s="53">
        <f>IF(K31&gt;K27,K31-K27,0)</f>
        <v>28677640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10000000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/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1911224</v>
      </c>
      <c r="K39" s="7">
        <v>6215925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1911224</v>
      </c>
      <c r="K44" s="53">
        <f>SUM(K39:K43)</f>
        <v>6215925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1911224</v>
      </c>
      <c r="K46" s="53">
        <f>IF(K44&gt;K38,K44-K38,0)</f>
        <v>6215925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1636030</v>
      </c>
      <c r="K48" s="53">
        <f>IF(K20-K19+K33-K32+K46-K45&gt;0,K20-K19+K33-K32+K46-K45,0)</f>
        <v>4172767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6751530</v>
      </c>
      <c r="K49" s="7">
        <v>6113624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1636030</v>
      </c>
      <c r="K51" s="7">
        <f>+K48</f>
        <v>4172767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5115500</v>
      </c>
      <c r="K52" s="61">
        <f>K49+K50-K51</f>
        <v>1940857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282</v>
      </c>
      <c r="K5" s="73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/>
      <c r="D2" s="268"/>
      <c r="E2" s="77">
        <v>42005</v>
      </c>
      <c r="F2" s="43" t="s">
        <v>250</v>
      </c>
      <c r="G2" s="269">
        <v>42094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304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282</v>
      </c>
      <c r="K4" s="83" t="s">
        <v>283</v>
      </c>
    </row>
    <row r="5" spans="1:11" ht="12.75">
      <c r="A5" s="273" t="s">
        <v>284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84078800</v>
      </c>
      <c r="K5" s="45">
        <v>84078800</v>
      </c>
    </row>
    <row r="6" spans="1:11" ht="12.75">
      <c r="A6" s="273" t="s">
        <v>285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286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4203940</v>
      </c>
      <c r="K7" s="46">
        <v>4203940</v>
      </c>
    </row>
    <row r="8" spans="1:11" ht="12.75">
      <c r="A8" s="273" t="s">
        <v>287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1043349738</v>
      </c>
      <c r="K8" s="46">
        <v>1234998070</v>
      </c>
    </row>
    <row r="9" spans="1:11" ht="12.75">
      <c r="A9" s="273" t="s">
        <v>288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191648332</v>
      </c>
      <c r="K9" s="46">
        <v>6766933</v>
      </c>
    </row>
    <row r="10" spans="1:11" ht="12.75">
      <c r="A10" s="273" t="s">
        <v>289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154113894</v>
      </c>
      <c r="K10" s="46">
        <v>154113894</v>
      </c>
    </row>
    <row r="11" spans="1:11" ht="12.75">
      <c r="A11" s="273" t="s">
        <v>290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291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-11051747</v>
      </c>
      <c r="K12" s="46">
        <v>-11051747</v>
      </c>
    </row>
    <row r="13" spans="1:11" ht="12.75">
      <c r="A13" s="273" t="s">
        <v>292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1466342957</v>
      </c>
      <c r="K14" s="79">
        <f>SUM(K5:K13)</f>
        <v>1473109890</v>
      </c>
    </row>
    <row r="15" spans="1:11" ht="12.75">
      <c r="A15" s="273" t="s">
        <v>294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295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296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297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298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299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jamnica</cp:lastModifiedBy>
  <cp:lastPrinted>2015-04-29T08:10:02Z</cp:lastPrinted>
  <dcterms:created xsi:type="dcterms:W3CDTF">2008-10-17T11:51:54Z</dcterms:created>
  <dcterms:modified xsi:type="dcterms:W3CDTF">2015-04-29T08:11:05Z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