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<sst xmlns="http://schemas.openxmlformats.org/spreadsheetml/2006/main" count="395" uniqueCount="342">
  <si>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</si>
  <si>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</si>
  <si>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</si>
  <si>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</si>
  <si>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</si>
  <si>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</si>
  <si>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</si>
  <si>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</si>
  <si>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</si>
  <si>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</si>
  <si>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</si>
  <si>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</si>
  <si>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</si>
  <si>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</si>
  <si>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</si>
  <si>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</si>
  <si>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</si>
  <si>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</si>
  <si>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</si>
  <si>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</si>
  <si>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</si>
  <si>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</si>
  <si>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</si>
  <si>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</si>
  <si>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</si>
  <si>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</si>
  <si>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</si>
  <si>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</si>
  <si>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</si>
  <si>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</si>
  <si>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</si>
  <si>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</si>
  <si>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</si>
  <si>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</si>
  <si>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</si>
  <si>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</si>
  <si>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</si>
  <si>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</si>
  <si>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</si>
  <si>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</si>
  <si>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</si>
  <si>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</si>
  <si>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</si>
  <si>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</si>
  <si>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</si>
  <si>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</si>
  <si>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</si>
  <si>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</si>
  <si>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</si>
  <si>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</si>
  <si>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</si>
  <si>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</si>
  <si>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</si>
  <si>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</si>
  <si>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</si>
  <si>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</si>
  <si>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</si>
  <si>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</si>
  <si>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</si>
  <si>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</si>
  <si>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</si>
  <si>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</si>
  <si>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</si>
  <si>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</si>
  <si>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</si>
  <si>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</si>
  <si>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</si>
  <si>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</si>
  <si>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</si>
  <si>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</si>
  <si>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</si>
  <si>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</si>
  <si>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</si>
  <si>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</si>
  <si>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</si>
  <si>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</si>
  <si>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</si>
  <si>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</si>
  <si>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</si>
  <si>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</si>
  <si>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</si>
  <si>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</si>
  <si>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</si>
  <si>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</si>
  <si>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</si>
  <si>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</si>
  <si>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</si>
  <si>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</si>
  <si>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</si>
  <si>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</si>
  <si>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</si>
  <si>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</si>
  <si>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</si>
  <si>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</si>
  <si>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</si>
  <si>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</si>
  <si>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</si>
  <si>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</si>
  <si>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</si>
  <si>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</si>
  <si>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</si>
  <si>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</si>
  <si>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</si>
  <si>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</si>
  <si>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</si>
  <si>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</si>
  <si>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</si>
  <si>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</si>
  <si>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</si>
  <si>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</si>
  <si>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</si>
  <si>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</si>
  <si>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</si>
  <si>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</si>
  <si>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</si>
  <si>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</si>
  <si>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</si>
  <si>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</si>
  <si>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</si>
  <si>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</si>
  <si>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</si>
  <si>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</si>
  <si>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</si>
  <si>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</si>
  <si>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</si>
  <si>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</si>
  <si>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</si>
  <si>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</si>
  <si>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</si>
  <si>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</si>
  <si>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</si>
  <si>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</si>
  <si>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</si>
  <si>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</si>
  <si>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</si>
  <si>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</si>
  <si>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</si>
  <si>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</si>
  <si>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</si>
  <si>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</si>
  <si>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</si>
  <si>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</si>
  <si>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</si>
  <si>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</si>
  <si>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</si>
  <si>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</si>
  <si>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</si>
  <si>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</si>
  <si>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</si>
  <si>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</si>
  <si>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</si>
  <si>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</si>
  <si>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</si>
  <si>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</si>
  <si>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</si>
  <si>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</si>
  <si>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</si>
  <si>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</si>
  <si>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</si>
  <si>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</si>
  <si>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</si>
  <si>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</si>
  <si>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</si>
  <si>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</si>
  <si>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</si>
  <si>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</si>
  <si>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</si>
  <si>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</si>
  <si>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</si>
  <si>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</si>
  <si>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</si>
  <si>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</si>
  <si>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</si>
  <si>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</si>
  <si>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</si>
  <si>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</si>
  <si>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</si>
  <si>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</si>
  <si>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</si>
  <si>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</si>
  <si>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</si>
  <si>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</si>
  <si>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</si>
  <si>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</si>
  <si>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</si>
  <si>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</si>
  <si>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</si>
  <si>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</si>
  <si>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</si>
  <si>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</si>
  <si>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</si>
  <si>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</si>
  <si>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</si>
  <si>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</si>
  <si>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</si>
  <si>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</si>
  <si>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</si>
  <si>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</si>
  <si>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</si>
  <si>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</si>
  <si>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</si>
  <si>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</si>
  <si>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</si>
  <si>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</si>
  <si>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</si>
  <si>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</si>
  <si>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</si>
  <si>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</si>
  <si>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</si>
  <si>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</si>
  <si>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</si>
  <si>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</si>
  <si>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</si>
  <si>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</si>
  <si>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</si>
  <si>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</si>
  <si>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</si>
  <si>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</si>
  <si>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</si>
  <si>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</si>
  <si>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</si>
  <si>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</si>
  <si>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</si>
  <si>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</si>
  <si>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</si>
  <si>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</si>
  <si>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</si>
  <si>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</si>
  <si>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</si>
  <si>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</si>
  <si>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</si>
  <si>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</si>
  <si>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</si>
  <si>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</si>
  <si>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</si>
  <si>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</si>
  <si>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</si>
  <si>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</si>
  <si>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</si>
  <si>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</si>
  <si>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</si>
  <si>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</si>
  <si>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</si>
  <si>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</si>
  <si>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</si>
  <si>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</si>
  <si>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</si>
  <si>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</si>
  <si>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</si>
  <si>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</si>
  <si>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</si>
  <si>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</si>
  <si>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</si>
  <si>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</si>
  <si>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</si>
  <si>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</si>
  <si>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</si>
  <si>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</si>
  <si>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</si>
  <si>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</si>
  <si>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</si>
  <si>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</si>
  <si>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</si>
  <si>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</si>
  <si>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</si>
  <si>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</si>
  <si>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</si>
  <si>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</si>
  <si>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</si>
  <si>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</si>
  <si>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</si>
  <si>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</si>
  <si>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</si>
  <si>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</si>
  <si>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</si>
  <si>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</si>
  <si>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</si>
  <si>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</si>
  <si>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</si>
  <si>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</si>
  <si>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</si>
  <si>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</si>
  <si>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</si>
  <si>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</si>
  <si>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</si>
  <si>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</si>
  <si>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</si>
  <si>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</si>
  <si>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</si>
  <si>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</si>
  <si>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</si>
  <si>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</si>
  <si>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</si>
  <si>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</si>
  <si>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</si>
  <si>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</si>
  <si>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</si>
  <si>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</si>
  <si>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</si>
  <si>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</si>
  <si>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</si>
  <si>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</si>
  <si>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</si>
  <si>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</si>
  <si>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</si>
  <si>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</si>
  <si>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</si>
  <si>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</si>
  <si>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</si>
  <si>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</si>
  <si>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</si>
  <si>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</si>
  <si>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</si>
  <si>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</si>
  <si>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</si>
  <si>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</si>
  <si>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</si>
  <si>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</si>
  <si>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</si>
  <si>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</si>
  <si>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</si>
  <si>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</si>
  <si>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</si>
  <si>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Jamnica d.d.</t>
  </si>
  <si>
    <t>03115747</t>
  </si>
  <si>
    <t>080001412</t>
  </si>
  <si>
    <t>05050436541</t>
  </si>
  <si>
    <t>JAMNICA DD</t>
  </si>
  <si>
    <t>ZAGREB</t>
  </si>
  <si>
    <t>GETALDIĆEVA 3</t>
  </si>
  <si>
    <t>jamnica@jamnica.hr</t>
  </si>
  <si>
    <t>www.jamnica.company</t>
  </si>
  <si>
    <t>GRAD ZAGREB</t>
  </si>
  <si>
    <t>NE</t>
  </si>
  <si>
    <t>1107</t>
  </si>
  <si>
    <t>IVAN MANDIĆ</t>
  </si>
  <si>
    <t>012393122</t>
  </si>
  <si>
    <t>012393213</t>
  </si>
  <si>
    <t>ivan.mandic@jamnica.hr</t>
  </si>
  <si>
    <t>u razdoblju 01.01.2017. do 30.09.2017.</t>
  </si>
  <si>
    <t>stanje na dan 30.09.2017.</t>
  </si>
  <si>
    <t>MIRJAM MARASOVIĆ ĆURČIĆ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</si>
</sst>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0" fontId="3" fillId="0" borderId="16" xfId="60" applyFont="1" applyFill="1" applyBorder="1" applyAlignment="1" applyProtection="1">
      <alignment horizontal="center" vertical="center"/>
      <protection hidden="1" locked="0"/>
    </xf>
    <xf numFmtId="0" fontId="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Fill="1" applyBorder="1" applyAlignment="1" applyProtection="1">
      <alignment vertical="center"/>
      <protection hidden="1"/>
    </xf>
    <xf numFmtId="0" fontId="3" fillId="0" borderId="0" xfId="60" applyFont="1" applyFill="1" applyBorder="1" applyAlignment="1" applyProtection="1">
      <alignment horizontal="center" vertical="center" wrapText="1"/>
      <protection hidden="1"/>
    </xf>
    <xf numFmtId="0" fontId="3" fillId="0" borderId="0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 vertical="center" wrapText="1"/>
      <protection hidden="1"/>
    </xf>
    <xf numFmtId="0" fontId="12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Border="1" applyAlignment="1" applyProtection="1">
      <alignment horizontal="left"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3" fillId="0" borderId="0" xfId="60" applyFont="1" applyBorder="1" applyAlignment="1" applyProtection="1">
      <alignment horizontal="right"/>
      <protection hidden="1"/>
    </xf>
    <xf numFmtId="0" fontId="2" fillId="0" borderId="0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Border="1" applyAlignment="1" applyProtection="1">
      <alignment/>
      <protection hidden="1"/>
    </xf>
    <xf numFmtId="0" fontId="2" fillId="0" borderId="0" xfId="60" applyFont="1" applyBorder="1" applyAlignment="1" applyProtection="1">
      <alignment vertical="top"/>
      <protection hidden="1"/>
    </xf>
    <xf numFmtId="0" fontId="3" fillId="0" borderId="0" xfId="60" applyFont="1" applyFill="1" applyBorder="1" applyAlignment="1" applyProtection="1">
      <alignment/>
      <protection hidden="1"/>
    </xf>
    <xf numFmtId="0" fontId="3" fillId="0" borderId="0" xfId="60" applyFont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vertical="top" wrapText="1"/>
      <protection hidden="1"/>
    </xf>
    <xf numFmtId="0" fontId="3" fillId="0" borderId="0" xfId="60" applyFont="1" applyBorder="1" applyAlignment="1" applyProtection="1">
      <alignment wrapText="1"/>
      <protection hidden="1"/>
    </xf>
    <xf numFmtId="0" fontId="3" fillId="0" borderId="0" xfId="60" applyFont="1" applyBorder="1" applyAlignment="1" applyProtection="1">
      <alignment horizontal="right" vertical="top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0" xfId="60" applyFont="1" applyBorder="1" applyAlignment="1">
      <alignment/>
      <protection/>
    </xf>
    <xf numFmtId="0" fontId="3" fillId="0" borderId="0" xfId="60" applyFont="1" applyBorder="1" applyAlignment="1" applyProtection="1">
      <alignment horizontal="left" vertical="top"/>
      <protection hidden="1"/>
    </xf>
    <xf numFmtId="0" fontId="3" fillId="0" borderId="17" xfId="60" applyFont="1" applyBorder="1" applyAlignment="1" applyProtection="1">
      <alignment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18" xfId="60" applyFont="1" applyBorder="1" applyAlignment="1" applyProtection="1">
      <alignment/>
      <protection hidden="1"/>
    </xf>
    <xf numFmtId="0" fontId="3" fillId="0" borderId="18" xfId="60" applyFont="1" applyBorder="1" applyAlignment="1">
      <alignment/>
      <protection/>
    </xf>
    <xf numFmtId="0" fontId="9" fillId="0" borderId="0" xfId="65">
      <alignment vertical="top"/>
      <protection/>
    </xf>
    <xf numFmtId="0" fontId="9" fillId="0" borderId="0" xfId="65" applyAlignment="1">
      <alignment/>
      <protection/>
    </xf>
    <xf numFmtId="0" fontId="16" fillId="0" borderId="0" xfId="65" applyFont="1" applyAlignment="1">
      <alignment/>
      <protection/>
    </xf>
    <xf numFmtId="0" fontId="10" fillId="0" borderId="0" xfId="65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5" applyFont="1" applyBorder="1" applyAlignment="1" applyProtection="1">
      <alignment vertical="center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0" xfId="60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60" applyFont="1" applyBorder="1" applyAlignment="1">
      <alignment/>
      <protection/>
    </xf>
    <xf numFmtId="0" fontId="3" fillId="0" borderId="24" xfId="60" applyFont="1" applyBorder="1" applyAlignment="1">
      <alignment/>
      <protection/>
    </xf>
    <xf numFmtId="0" fontId="3" fillId="0" borderId="25" xfId="60" applyFont="1" applyFill="1" applyBorder="1" applyAlignment="1" applyProtection="1">
      <alignment horizontal="left" vertical="center" wrapText="1"/>
      <protection hidden="1"/>
    </xf>
    <xf numFmtId="0" fontId="3" fillId="0" borderId="16" xfId="60" applyFont="1" applyFill="1" applyBorder="1" applyAlignment="1" applyProtection="1">
      <alignment vertical="center"/>
      <protection hidden="1"/>
    </xf>
    <xf numFmtId="0" fontId="3" fillId="0" borderId="25" xfId="60" applyFont="1" applyBorder="1" applyAlignment="1" applyProtection="1">
      <alignment horizontal="left" vertical="center" wrapText="1"/>
      <protection hidden="1"/>
    </xf>
    <xf numFmtId="0" fontId="3" fillId="0" borderId="16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/>
      <protection hidden="1"/>
    </xf>
    <xf numFmtId="0" fontId="3" fillId="0" borderId="25" xfId="60" applyFont="1" applyFill="1" applyBorder="1" applyAlignment="1" applyProtection="1">
      <alignment/>
      <protection hidden="1"/>
    </xf>
    <xf numFmtId="0" fontId="3" fillId="0" borderId="25" xfId="60" applyFont="1" applyBorder="1" applyAlignment="1" applyProtection="1">
      <alignment wrapText="1"/>
      <protection hidden="1"/>
    </xf>
    <xf numFmtId="0" fontId="3" fillId="0" borderId="16" xfId="60" applyFont="1" applyBorder="1" applyAlignment="1" applyProtection="1">
      <alignment horizontal="right"/>
      <protection hidden="1"/>
    </xf>
    <xf numFmtId="0" fontId="3" fillId="0" borderId="25" xfId="60" applyFont="1" applyBorder="1" applyAlignment="1" applyProtection="1">
      <alignment/>
      <protection hidden="1"/>
    </xf>
    <xf numFmtId="0" fontId="3" fillId="0" borderId="16" xfId="60" applyFont="1" applyBorder="1" applyAlignment="1" applyProtection="1">
      <alignment horizontal="right" wrapText="1"/>
      <protection hidden="1"/>
    </xf>
    <xf numFmtId="0" fontId="2" fillId="0" borderId="25" xfId="60" applyFont="1" applyFill="1" applyBorder="1" applyAlignment="1" applyProtection="1">
      <alignment horizontal="right" vertical="center"/>
      <protection hidden="1" locked="0"/>
    </xf>
    <xf numFmtId="0" fontId="3" fillId="0" borderId="25" xfId="60" applyFont="1" applyBorder="1" applyAlignment="1" applyProtection="1">
      <alignment vertical="top"/>
      <protection hidden="1"/>
    </xf>
    <xf numFmtId="0" fontId="3" fillId="0" borderId="25" xfId="60" applyFont="1" applyBorder="1" applyAlignment="1" applyProtection="1">
      <alignment horizontal="left" vertical="top" wrapText="1"/>
      <protection hidden="1"/>
    </xf>
    <xf numFmtId="0" fontId="3" fillId="0" borderId="16" xfId="60" applyFont="1" applyBorder="1" applyAlignment="1">
      <alignment/>
      <protection/>
    </xf>
    <xf numFmtId="0" fontId="3" fillId="0" borderId="25" xfId="60" applyFont="1" applyBorder="1" applyAlignment="1" applyProtection="1">
      <alignment horizontal="left" vertical="top" indent="2"/>
      <protection hidden="1"/>
    </xf>
    <xf numFmtId="0" fontId="3" fillId="0" borderId="25" xfId="60" applyFont="1" applyBorder="1" applyAlignment="1" applyProtection="1">
      <alignment horizontal="left" vertical="top" wrapText="1" indent="2"/>
      <protection hidden="1"/>
    </xf>
    <xf numFmtId="0" fontId="3" fillId="0" borderId="16" xfId="60" applyFont="1" applyBorder="1" applyAlignment="1" applyProtection="1">
      <alignment horizontal="right" vertical="top"/>
      <protection hidden="1"/>
    </xf>
    <xf numFmtId="49" fontId="2" fillId="0" borderId="25" xfId="60" applyNumberFormat="1" applyFont="1" applyBorder="1" applyAlignment="1" applyProtection="1">
      <alignment horizontal="center" vertical="center"/>
      <protection hidden="1" locked="0"/>
    </xf>
    <xf numFmtId="0" fontId="3" fillId="0" borderId="16" xfId="60" applyFont="1" applyBorder="1" applyAlignment="1" applyProtection="1">
      <alignment horizontal="left" vertical="top"/>
      <protection hidden="1"/>
    </xf>
    <xf numFmtId="0" fontId="3" fillId="0" borderId="25" xfId="60" applyFont="1" applyBorder="1" applyAlignment="1" applyProtection="1">
      <alignment horizontal="left"/>
      <protection hidden="1"/>
    </xf>
    <xf numFmtId="0" fontId="3" fillId="0" borderId="24" xfId="60" applyFont="1" applyBorder="1" applyAlignment="1" applyProtection="1">
      <alignment/>
      <protection hidden="1"/>
    </xf>
    <xf numFmtId="0" fontId="3" fillId="0" borderId="16" xfId="60" applyFont="1" applyBorder="1" applyAlignment="1" applyProtection="1">
      <alignment horizontal="left"/>
      <protection hidden="1"/>
    </xf>
    <xf numFmtId="0" fontId="3" fillId="0" borderId="25" xfId="60" applyFont="1" applyFill="1" applyBorder="1" applyAlignment="1" applyProtection="1">
      <alignment vertical="center"/>
      <protection hidden="1"/>
    </xf>
    <xf numFmtId="0" fontId="13" fillId="0" borderId="25" xfId="65" applyFont="1" applyFill="1" applyBorder="1" applyAlignment="1" applyProtection="1">
      <alignment vertical="center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5" xfId="65" applyBorder="1" applyAlignment="1">
      <alignment/>
      <protection/>
    </xf>
    <xf numFmtId="0" fontId="2" fillId="0" borderId="16" xfId="60" applyFont="1" applyBorder="1" applyAlignment="1" applyProtection="1">
      <alignment vertical="center"/>
      <protection hidden="1"/>
    </xf>
    <xf numFmtId="0" fontId="3" fillId="0" borderId="26" xfId="60" applyFont="1" applyBorder="1" applyAlignment="1" applyProtection="1">
      <alignment/>
      <protection hidden="1"/>
    </xf>
    <xf numFmtId="0" fontId="3" fillId="0" borderId="27" xfId="60" applyFont="1" applyFill="1" applyBorder="1" applyAlignment="1" applyProtection="1">
      <alignment horizontal="right" vertical="top" wrapText="1"/>
      <protection hidden="1"/>
    </xf>
    <xf numFmtId="0" fontId="3" fillId="0" borderId="28" xfId="60" applyFont="1" applyFill="1" applyBorder="1" applyAlignment="1" applyProtection="1">
      <alignment horizontal="right" vertical="top" wrapText="1"/>
      <protection hidden="1"/>
    </xf>
    <xf numFmtId="0" fontId="3" fillId="0" borderId="28" xfId="60" applyFont="1" applyFill="1" applyBorder="1" applyAlignment="1" applyProtection="1">
      <alignment/>
      <protection hidden="1"/>
    </xf>
    <xf numFmtId="0" fontId="3" fillId="0" borderId="29" xfId="60" applyFont="1" applyFill="1" applyBorder="1" applyAlignment="1" applyProtection="1">
      <alignment/>
      <protection hidden="1"/>
    </xf>
    <xf numFmtId="14" fontId="2" fillId="0" borderId="21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60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60" applyNumberFormat="1" applyFont="1" applyFill="1" applyBorder="1" applyAlignment="1" applyProtection="1">
      <alignment horizontal="right" vertical="center"/>
      <protection hidden="1" locked="0"/>
    </xf>
    <xf numFmtId="0" fontId="2" fillId="0" borderId="20" xfId="60" applyFont="1" applyFill="1" applyBorder="1" applyAlignment="1" applyProtection="1">
      <alignment horizontal="center" vertical="center"/>
      <protection hidden="1" locked="0"/>
    </xf>
    <xf numFmtId="49" fontId="2" fillId="0" borderId="20" xfId="60" applyNumberFormat="1" applyFont="1" applyFill="1" applyBorder="1" applyAlignment="1" applyProtection="1">
      <alignment horizontal="right" vertical="center"/>
      <protection hidden="1" locked="0"/>
    </xf>
    <xf numFmtId="0" fontId="2" fillId="0" borderId="16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Fill="1" applyBorder="1" applyAlignment="1">
      <alignment/>
      <protection/>
    </xf>
    <xf numFmtId="49" fontId="2" fillId="0" borderId="0" xfId="60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16" xfId="60" applyFont="1" applyBorder="1" applyAlignment="1" applyProtection="1">
      <alignment horizontal="right" vertical="center" wrapText="1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16" xfId="60" applyFont="1" applyBorder="1" applyAlignment="1" applyProtection="1">
      <alignment horizontal="right" wrapText="1"/>
      <protection hidden="1"/>
    </xf>
    <xf numFmtId="49" fontId="2" fillId="0" borderId="27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60" applyFont="1" applyFill="1" applyBorder="1" applyAlignment="1" applyProtection="1">
      <alignment horizontal="left" vertical="center" wrapText="1"/>
      <protection hidden="1"/>
    </xf>
    <xf numFmtId="0" fontId="2" fillId="0" borderId="0" xfId="60" applyFont="1" applyFill="1" applyBorder="1" applyAlignment="1" applyProtection="1">
      <alignment horizontal="left" vertical="center" wrapText="1"/>
      <protection hidden="1"/>
    </xf>
    <xf numFmtId="0" fontId="2" fillId="0" borderId="25" xfId="60" applyFont="1" applyFill="1" applyBorder="1" applyAlignment="1" applyProtection="1">
      <alignment horizontal="left" vertical="center" wrapText="1"/>
      <protection hidden="1"/>
    </xf>
    <xf numFmtId="0" fontId="11" fillId="0" borderId="16" xfId="60" applyFont="1" applyBorder="1" applyAlignment="1" applyProtection="1">
      <alignment horizontal="center" vertical="center" wrapText="1"/>
      <protection hidden="1"/>
    </xf>
    <xf numFmtId="0" fontId="11" fillId="0" borderId="0" xfId="60" applyFont="1" applyBorder="1" applyAlignment="1" applyProtection="1">
      <alignment horizontal="center" vertical="center" wrapText="1"/>
      <protection hidden="1"/>
    </xf>
    <xf numFmtId="0" fontId="11" fillId="0" borderId="25" xfId="60" applyFont="1" applyBorder="1" applyAlignment="1" applyProtection="1">
      <alignment horizontal="center" vertical="center" wrapText="1"/>
      <protection hidden="1"/>
    </xf>
    <xf numFmtId="0" fontId="3" fillId="0" borderId="16" xfId="60" applyFont="1" applyBorder="1" applyAlignment="1" applyProtection="1">
      <alignment horizontal="right" vertical="center"/>
      <protection hidden="1"/>
    </xf>
    <xf numFmtId="0" fontId="3" fillId="0" borderId="25" xfId="60" applyFont="1" applyBorder="1" applyAlignment="1" applyProtection="1">
      <alignment horizontal="right"/>
      <protection hidden="1"/>
    </xf>
    <xf numFmtId="0" fontId="1" fillId="0" borderId="16" xfId="60" applyFont="1" applyBorder="1" applyAlignment="1" applyProtection="1">
      <alignment horizontal="right" vertical="center" wrapText="1"/>
      <protection hidden="1"/>
    </xf>
    <xf numFmtId="0" fontId="1" fillId="0" borderId="25" xfId="60" applyFont="1" applyBorder="1" applyAlignment="1" applyProtection="1">
      <alignment horizontal="right" wrapText="1"/>
      <protection hidden="1"/>
    </xf>
    <xf numFmtId="0" fontId="2" fillId="0" borderId="27" xfId="60" applyFont="1" applyFill="1" applyBorder="1" applyAlignment="1" applyProtection="1">
      <alignment horizontal="left" vertical="center"/>
      <protection hidden="1" locked="0"/>
    </xf>
    <xf numFmtId="0" fontId="3" fillId="0" borderId="28" xfId="60" applyFont="1" applyFill="1" applyBorder="1" applyAlignment="1">
      <alignment horizontal="left" vertical="center"/>
      <protection/>
    </xf>
    <xf numFmtId="0" fontId="3" fillId="0" borderId="29" xfId="60" applyFont="1" applyFill="1" applyBorder="1" applyAlignment="1">
      <alignment horizontal="left" vertical="center"/>
      <protection/>
    </xf>
    <xf numFmtId="1" fontId="2" fillId="0" borderId="27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0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60" applyFont="1" applyFill="1" applyBorder="1" applyAlignment="1" applyProtection="1">
      <alignment/>
      <protection hidden="1" locked="0"/>
    </xf>
    <xf numFmtId="0" fontId="2" fillId="0" borderId="29" xfId="60" applyFont="1" applyFill="1" applyBorder="1" applyAlignment="1" applyProtection="1">
      <alignment/>
      <protection hidden="1" locked="0"/>
    </xf>
    <xf numFmtId="0" fontId="3" fillId="0" borderId="28" xfId="60" applyFont="1" applyFill="1" applyBorder="1" applyAlignment="1">
      <alignment horizontal="left"/>
      <protection/>
    </xf>
    <xf numFmtId="0" fontId="3" fillId="0" borderId="29" xfId="60" applyFont="1" applyFill="1" applyBorder="1" applyAlignment="1">
      <alignment horizontal="left"/>
      <protection/>
    </xf>
    <xf numFmtId="0" fontId="3" fillId="0" borderId="0" xfId="60" applyFont="1" applyBorder="1" applyAlignment="1" applyProtection="1">
      <alignment horizontal="right"/>
      <protection hidden="1"/>
    </xf>
    <xf numFmtId="0" fontId="3" fillId="0" borderId="0" xfId="60" applyFont="1" applyBorder="1" applyAlignment="1" applyProtection="1">
      <alignment horizontal="right" vertical="center"/>
      <protection hidden="1"/>
    </xf>
    <xf numFmtId="0" fontId="3" fillId="0" borderId="16" xfId="60" applyFont="1" applyBorder="1" applyAlignment="1" applyProtection="1">
      <alignment horizontal="center" vertical="center"/>
      <protection hidden="1"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25" xfId="60" applyFont="1" applyBorder="1" applyAlignment="1">
      <alignment horizontal="center"/>
      <protection/>
    </xf>
    <xf numFmtId="0" fontId="2" fillId="0" borderId="27" xfId="60" applyFont="1" applyFill="1" applyBorder="1" applyAlignment="1" applyProtection="1">
      <alignment horizontal="right" vertical="center"/>
      <protection hidden="1" locked="0"/>
    </xf>
    <xf numFmtId="0" fontId="3" fillId="0" borderId="28" xfId="60" applyFont="1" applyFill="1" applyBorder="1" applyAlignment="1">
      <alignment/>
      <protection/>
    </xf>
    <xf numFmtId="0" fontId="3" fillId="0" borderId="29" xfId="60" applyFont="1" applyFill="1" applyBorder="1" applyAlignment="1">
      <alignment/>
      <protection/>
    </xf>
    <xf numFmtId="0" fontId="3" fillId="0" borderId="0" xfId="60" applyFont="1" applyBorder="1" applyAlignment="1" applyProtection="1">
      <alignment vertical="top" wrapText="1"/>
      <protection hidden="1"/>
    </xf>
    <xf numFmtId="0" fontId="3" fillId="0" borderId="0" xfId="60" applyFont="1" applyBorder="1" applyAlignment="1" applyProtection="1">
      <alignment wrapText="1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17" xfId="60" applyFont="1" applyBorder="1" applyAlignment="1" applyProtection="1">
      <alignment horizontal="center"/>
      <protection hidden="1"/>
    </xf>
    <xf numFmtId="0" fontId="2" fillId="0" borderId="28" xfId="60" applyFont="1" applyFill="1" applyBorder="1" applyAlignment="1" applyProtection="1">
      <alignment horizontal="left" vertical="center"/>
      <protection hidden="1" locked="0"/>
    </xf>
    <xf numFmtId="0" fontId="2" fillId="0" borderId="29" xfId="60" applyFont="1" applyFill="1" applyBorder="1" applyAlignment="1" applyProtection="1">
      <alignment horizontal="left" vertical="center"/>
      <protection hidden="1" locked="0"/>
    </xf>
    <xf numFmtId="0" fontId="3" fillId="0" borderId="25" xfId="60" applyFont="1" applyBorder="1" applyAlignment="1" applyProtection="1">
      <alignment horizontal="right" wrapText="1"/>
      <protection hidden="1"/>
    </xf>
    <xf numFmtId="49" fontId="2" fillId="0" borderId="27" xfId="6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6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0" applyNumberFormat="1" applyFont="1" applyFill="1" applyBorder="1" applyAlignment="1" applyProtection="1">
      <alignment horizontal="left" vertical="center"/>
      <protection hidden="1" locked="0"/>
    </xf>
    <xf numFmtId="0" fontId="10" fillId="0" borderId="30" xfId="60" applyFont="1" applyBorder="1" applyAlignment="1">
      <alignment/>
      <protection/>
    </xf>
    <xf numFmtId="0" fontId="10" fillId="0" borderId="17" xfId="60" applyFont="1" applyBorder="1" applyAlignment="1">
      <alignment/>
      <protection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31" xfId="60" applyFont="1" applyBorder="1" applyAlignment="1" applyProtection="1">
      <alignment horizontal="center" vertical="top"/>
      <protection hidden="1"/>
    </xf>
    <xf numFmtId="0" fontId="3" fillId="0" borderId="31" xfId="60" applyFont="1" applyBorder="1" applyAlignment="1">
      <alignment horizontal="center"/>
      <protection/>
    </xf>
    <xf numFmtId="0" fontId="3" fillId="0" borderId="32" xfId="60" applyFont="1" applyBorder="1" applyAlignment="1">
      <alignment/>
      <protection/>
    </xf>
    <xf numFmtId="0" fontId="3" fillId="0" borderId="28" xfId="60" applyFont="1" applyFill="1" applyBorder="1" applyAlignment="1" applyProtection="1">
      <alignment horizontal="center" vertical="top"/>
      <protection hidden="1"/>
    </xf>
    <xf numFmtId="0" fontId="3" fillId="0" borderId="28" xfId="60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5" applyFont="1" applyBorder="1" applyAlignment="1" applyProtection="1">
      <alignment horizontal="left"/>
      <protection hidden="1"/>
    </xf>
    <xf numFmtId="0" fontId="18" fillId="0" borderId="0" xfId="65" applyFont="1" applyBorder="1" applyAlignment="1">
      <alignment/>
      <protection/>
    </xf>
    <xf numFmtId="0" fontId="13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5" xfId="6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5" applyFont="1" applyAlignment="1">
      <alignment/>
      <protection/>
    </xf>
    <xf numFmtId="0" fontId="15" fillId="0" borderId="0" xfId="65" applyFont="1" applyBorder="1" applyAlignment="1">
      <alignment horizontal="justify" vertical="top" wrapText="1"/>
      <protection/>
    </xf>
    <xf numFmtId="0" fontId="9" fillId="0" borderId="0" xfId="65" applyAlignment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Style 1 3" xfId="67"/>
    <cellStyle name="Title" xfId="68"/>
    <cellStyle name="Total" xfId="69"/>
    <cellStyle name="Warning Text" xfId="70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mnica@jamnica.hr" TargetMode="External" /><Relationship Id="rId2" Type="http://schemas.openxmlformats.org/officeDocument/2006/relationships/hyperlink" Target="http://www.jamnica.company/" TargetMode="External" /><Relationship Id="rId3" Type="http://schemas.openxmlformats.org/officeDocument/2006/relationships/hyperlink" Target="mailto:ivan.mandic@jamnic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22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9" t="s">
        <v>248</v>
      </c>
      <c r="B1" s="180"/>
      <c r="C1" s="180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6" t="s">
        <v>249</v>
      </c>
      <c r="B2" s="137"/>
      <c r="C2" s="137"/>
      <c r="D2" s="138"/>
      <c r="E2" s="120">
        <v>42736</v>
      </c>
      <c r="F2" s="12"/>
      <c r="G2" s="13" t="s">
        <v>250</v>
      </c>
      <c r="H2" s="120">
        <v>43008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9" t="s">
        <v>317</v>
      </c>
      <c r="B4" s="140"/>
      <c r="C4" s="140"/>
      <c r="D4" s="140"/>
      <c r="E4" s="140"/>
      <c r="F4" s="140"/>
      <c r="G4" s="140"/>
      <c r="H4" s="140"/>
      <c r="I4" s="141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2" t="s">
        <v>251</v>
      </c>
      <c r="B6" s="143"/>
      <c r="C6" s="134" t="s">
        <v>324</v>
      </c>
      <c r="D6" s="135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4" t="s">
        <v>252</v>
      </c>
      <c r="B8" s="145"/>
      <c r="C8" s="134" t="s">
        <v>325</v>
      </c>
      <c r="D8" s="135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1" t="s">
        <v>253</v>
      </c>
      <c r="B10" s="132"/>
      <c r="C10" s="134" t="s">
        <v>326</v>
      </c>
      <c r="D10" s="135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3"/>
      <c r="B11" s="13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2" t="s">
        <v>254</v>
      </c>
      <c r="B12" s="143"/>
      <c r="C12" s="146" t="s">
        <v>327</v>
      </c>
      <c r="D12" s="147"/>
      <c r="E12" s="147"/>
      <c r="F12" s="147"/>
      <c r="G12" s="147"/>
      <c r="H12" s="147"/>
      <c r="I12" s="14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2" t="s">
        <v>255</v>
      </c>
      <c r="B14" s="143"/>
      <c r="C14" s="149">
        <v>10000</v>
      </c>
      <c r="D14" s="150"/>
      <c r="E14" s="16"/>
      <c r="F14" s="146" t="s">
        <v>328</v>
      </c>
      <c r="G14" s="147"/>
      <c r="H14" s="147"/>
      <c r="I14" s="14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2" t="s">
        <v>256</v>
      </c>
      <c r="B16" s="143"/>
      <c r="C16" s="146" t="s">
        <v>329</v>
      </c>
      <c r="D16" s="147"/>
      <c r="E16" s="147"/>
      <c r="F16" s="147"/>
      <c r="G16" s="147"/>
      <c r="H16" s="147"/>
      <c r="I16" s="14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2" t="s">
        <v>257</v>
      </c>
      <c r="B18" s="143"/>
      <c r="C18" s="151" t="s">
        <v>330</v>
      </c>
      <c r="D18" s="152"/>
      <c r="E18" s="152"/>
      <c r="F18" s="152"/>
      <c r="G18" s="152"/>
      <c r="H18" s="152"/>
      <c r="I18" s="153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2" t="s">
        <v>258</v>
      </c>
      <c r="B20" s="143"/>
      <c r="C20" s="151" t="s">
        <v>331</v>
      </c>
      <c r="D20" s="152"/>
      <c r="E20" s="152"/>
      <c r="F20" s="152"/>
      <c r="G20" s="152"/>
      <c r="H20" s="152"/>
      <c r="I20" s="153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2" t="s">
        <v>259</v>
      </c>
      <c r="B22" s="143"/>
      <c r="C22" s="121">
        <v>133</v>
      </c>
      <c r="D22" s="146" t="s">
        <v>328</v>
      </c>
      <c r="E22" s="154"/>
      <c r="F22" s="155"/>
      <c r="G22" s="142"/>
      <c r="H22" s="15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2" t="s">
        <v>260</v>
      </c>
      <c r="B24" s="143"/>
      <c r="C24" s="121">
        <v>21</v>
      </c>
      <c r="D24" s="146" t="s">
        <v>332</v>
      </c>
      <c r="E24" s="154"/>
      <c r="F24" s="154"/>
      <c r="G24" s="155"/>
      <c r="H24" s="51" t="s">
        <v>261</v>
      </c>
      <c r="I24" s="122">
        <v>953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2" t="s">
        <v>262</v>
      </c>
      <c r="B26" s="143"/>
      <c r="C26" s="123" t="s">
        <v>333</v>
      </c>
      <c r="D26" s="25"/>
      <c r="E26" s="33"/>
      <c r="F26" s="24"/>
      <c r="G26" s="157" t="s">
        <v>263</v>
      </c>
      <c r="H26" s="143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8" t="s">
        <v>264</v>
      </c>
      <c r="B28" s="159"/>
      <c r="C28" s="160"/>
      <c r="D28" s="160"/>
      <c r="E28" s="161" t="s">
        <v>265</v>
      </c>
      <c r="F28" s="162"/>
      <c r="G28" s="162"/>
      <c r="H28" s="163" t="s">
        <v>266</v>
      </c>
      <c r="I28" s="164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5"/>
      <c r="B30" s="166"/>
      <c r="C30" s="166"/>
      <c r="D30" s="167"/>
      <c r="E30" s="165"/>
      <c r="F30" s="166"/>
      <c r="G30" s="166"/>
      <c r="H30" s="134"/>
      <c r="I30" s="135"/>
      <c r="J30" s="10"/>
      <c r="K30" s="10"/>
      <c r="L30" s="10"/>
    </row>
    <row r="31" spans="1:12" ht="12.75">
      <c r="A31" s="94"/>
      <c r="B31" s="22"/>
      <c r="C31" s="21"/>
      <c r="D31" s="168"/>
      <c r="E31" s="168"/>
      <c r="F31" s="168"/>
      <c r="G31" s="169"/>
      <c r="H31" s="16"/>
      <c r="I31" s="101"/>
      <c r="J31" s="10"/>
      <c r="K31" s="10"/>
      <c r="L31" s="10"/>
    </row>
    <row r="32" spans="1:12" ht="12.75">
      <c r="A32" s="165"/>
      <c r="B32" s="166"/>
      <c r="C32" s="166"/>
      <c r="D32" s="167"/>
      <c r="E32" s="165"/>
      <c r="F32" s="166"/>
      <c r="G32" s="166"/>
      <c r="H32" s="134"/>
      <c r="I32" s="135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5"/>
      <c r="B34" s="166"/>
      <c r="C34" s="166"/>
      <c r="D34" s="167"/>
      <c r="E34" s="165"/>
      <c r="F34" s="166"/>
      <c r="G34" s="166"/>
      <c r="H34" s="134"/>
      <c r="I34" s="135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5"/>
      <c r="B36" s="166"/>
      <c r="C36" s="166"/>
      <c r="D36" s="167"/>
      <c r="E36" s="165"/>
      <c r="F36" s="166"/>
      <c r="G36" s="166"/>
      <c r="H36" s="134"/>
      <c r="I36" s="135"/>
      <c r="J36" s="10"/>
      <c r="K36" s="10"/>
      <c r="L36" s="10"/>
    </row>
    <row r="37" spans="1:12" ht="12.75">
      <c r="A37" s="103"/>
      <c r="B37" s="30"/>
      <c r="C37" s="170"/>
      <c r="D37" s="171"/>
      <c r="E37" s="16"/>
      <c r="F37" s="170"/>
      <c r="G37" s="171"/>
      <c r="H37" s="16"/>
      <c r="I37" s="95"/>
      <c r="J37" s="10"/>
      <c r="K37" s="10"/>
      <c r="L37" s="10"/>
    </row>
    <row r="38" spans="1:12" ht="12.75">
      <c r="A38" s="165"/>
      <c r="B38" s="166"/>
      <c r="C38" s="166"/>
      <c r="D38" s="167"/>
      <c r="E38" s="165"/>
      <c r="F38" s="166"/>
      <c r="G38" s="166"/>
      <c r="H38" s="134"/>
      <c r="I38" s="135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5"/>
      <c r="B40" s="166"/>
      <c r="C40" s="166"/>
      <c r="D40" s="167"/>
      <c r="E40" s="165"/>
      <c r="F40" s="166"/>
      <c r="G40" s="166"/>
      <c r="H40" s="134"/>
      <c r="I40" s="135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1" t="s">
        <v>267</v>
      </c>
      <c r="B44" s="175"/>
      <c r="C44" s="134"/>
      <c r="D44" s="135"/>
      <c r="E44" s="26"/>
      <c r="F44" s="146"/>
      <c r="G44" s="166"/>
      <c r="H44" s="166"/>
      <c r="I44" s="167"/>
      <c r="J44" s="10"/>
      <c r="K44" s="10"/>
      <c r="L44" s="10"/>
    </row>
    <row r="45" spans="1:12" ht="12.75">
      <c r="A45" s="103"/>
      <c r="B45" s="30"/>
      <c r="C45" s="170"/>
      <c r="D45" s="171"/>
      <c r="E45" s="16"/>
      <c r="F45" s="170"/>
      <c r="G45" s="172"/>
      <c r="H45" s="35"/>
      <c r="I45" s="107"/>
      <c r="J45" s="10"/>
      <c r="K45" s="10"/>
      <c r="L45" s="10"/>
    </row>
    <row r="46" spans="1:12" ht="12.75">
      <c r="A46" s="131" t="s">
        <v>268</v>
      </c>
      <c r="B46" s="175"/>
      <c r="C46" s="146" t="s">
        <v>335</v>
      </c>
      <c r="D46" s="173"/>
      <c r="E46" s="173"/>
      <c r="F46" s="173"/>
      <c r="G46" s="173"/>
      <c r="H46" s="173"/>
      <c r="I46" s="174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1" t="s">
        <v>270</v>
      </c>
      <c r="B48" s="175"/>
      <c r="C48" s="176" t="s">
        <v>336</v>
      </c>
      <c r="D48" s="177"/>
      <c r="E48" s="178"/>
      <c r="F48" s="16"/>
      <c r="G48" s="51" t="s">
        <v>271</v>
      </c>
      <c r="H48" s="176" t="s">
        <v>337</v>
      </c>
      <c r="I48" s="178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1" t="s">
        <v>257</v>
      </c>
      <c r="B50" s="175"/>
      <c r="C50" s="187" t="s">
        <v>338</v>
      </c>
      <c r="D50" s="177"/>
      <c r="E50" s="177"/>
      <c r="F50" s="177"/>
      <c r="G50" s="177"/>
      <c r="H50" s="177"/>
      <c r="I50" s="178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2" t="s">
        <v>272</v>
      </c>
      <c r="B52" s="143"/>
      <c r="C52" s="176" t="s">
        <v>341</v>
      </c>
      <c r="D52" s="177"/>
      <c r="E52" s="177"/>
      <c r="F52" s="177"/>
      <c r="G52" s="177"/>
      <c r="H52" s="177"/>
      <c r="I52" s="148"/>
      <c r="J52" s="10"/>
      <c r="K52" s="10"/>
      <c r="L52" s="10"/>
    </row>
    <row r="53" spans="1:12" ht="12.75">
      <c r="A53" s="108"/>
      <c r="B53" s="20"/>
      <c r="C53" s="181" t="s">
        <v>273</v>
      </c>
      <c r="D53" s="181"/>
      <c r="E53" s="181"/>
      <c r="F53" s="181"/>
      <c r="G53" s="181"/>
      <c r="H53" s="181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8" t="s">
        <v>274</v>
      </c>
      <c r="C55" s="189"/>
      <c r="D55" s="189"/>
      <c r="E55" s="189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90" t="s">
        <v>306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108"/>
      <c r="B57" s="190" t="s">
        <v>307</v>
      </c>
      <c r="C57" s="191"/>
      <c r="D57" s="191"/>
      <c r="E57" s="191"/>
      <c r="F57" s="191"/>
      <c r="G57" s="191"/>
      <c r="H57" s="191"/>
      <c r="I57" s="110"/>
      <c r="J57" s="10"/>
      <c r="K57" s="10"/>
      <c r="L57" s="10"/>
    </row>
    <row r="58" spans="1:12" ht="12.75">
      <c r="A58" s="108"/>
      <c r="B58" s="190" t="s">
        <v>308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108"/>
      <c r="B59" s="190" t="s">
        <v>309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82" t="s">
        <v>277</v>
      </c>
      <c r="H62" s="183"/>
      <c r="I62" s="184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5"/>
      <c r="H63" s="186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mnica@jamnica.hr"/>
    <hyperlink ref="C20" r:id="rId2" display="www.jamnica.company"/>
    <hyperlink ref="C50" r:id="rId3" display="ivan.mandic@jamnic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O17" sqref="O17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3.7109375" style="52" bestFit="1" customWidth="1"/>
    <col min="12" max="12" width="12.8515625" style="52" bestFit="1" customWidth="1"/>
    <col min="13" max="16384" width="9.140625" style="52" customWidth="1"/>
  </cols>
  <sheetData>
    <row r="1" spans="1:11" ht="12.75" customHeight="1">
      <c r="A1" s="230" t="s">
        <v>153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340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323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>
      <c r="A4" s="235" t="s">
        <v>59</v>
      </c>
      <c r="B4" s="236"/>
      <c r="C4" s="236"/>
      <c r="D4" s="236"/>
      <c r="E4" s="236"/>
      <c r="F4" s="236"/>
      <c r="G4" s="236"/>
      <c r="H4" s="237"/>
      <c r="I4" s="58" t="s">
        <v>278</v>
      </c>
      <c r="J4" s="59" t="s">
        <v>319</v>
      </c>
      <c r="K4" s="60" t="s">
        <v>320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57">
        <v>2</v>
      </c>
      <c r="J5" s="56">
        <v>3</v>
      </c>
      <c r="K5" s="56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20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3">
        <f>J9+J16+J26+J35+J39</f>
        <v>963521740</v>
      </c>
      <c r="K8" s="53">
        <f>K9+K16+K26+K35+K39</f>
        <v>1013288971.01</v>
      </c>
    </row>
    <row r="9" spans="1:11" ht="12.75">
      <c r="A9" s="206" t="s">
        <v>205</v>
      </c>
      <c r="B9" s="207"/>
      <c r="C9" s="207"/>
      <c r="D9" s="207"/>
      <c r="E9" s="207"/>
      <c r="F9" s="207"/>
      <c r="G9" s="207"/>
      <c r="H9" s="208"/>
      <c r="I9" s="1">
        <v>3</v>
      </c>
      <c r="J9" s="53">
        <f>SUM(J10:J15)</f>
        <v>5676695</v>
      </c>
      <c r="K9" s="53">
        <f>SUM(K10:K15)</f>
        <v>4399611</v>
      </c>
    </row>
    <row r="10" spans="1:11" ht="12.75">
      <c r="A10" s="206" t="s">
        <v>112</v>
      </c>
      <c r="B10" s="207"/>
      <c r="C10" s="207"/>
      <c r="D10" s="207"/>
      <c r="E10" s="207"/>
      <c r="F10" s="207"/>
      <c r="G10" s="207"/>
      <c r="H10" s="208"/>
      <c r="I10" s="1">
        <v>4</v>
      </c>
      <c r="J10" s="7">
        <v>0</v>
      </c>
      <c r="K10" s="7">
        <v>0</v>
      </c>
    </row>
    <row r="11" spans="1:11" ht="12.75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500878</v>
      </c>
      <c r="K11" s="7">
        <v>3866152</v>
      </c>
    </row>
    <row r="12" spans="1:11" ht="12.75">
      <c r="A12" s="206" t="s">
        <v>113</v>
      </c>
      <c r="B12" s="207"/>
      <c r="C12" s="207"/>
      <c r="D12" s="207"/>
      <c r="E12" s="207"/>
      <c r="F12" s="207"/>
      <c r="G12" s="207"/>
      <c r="H12" s="208"/>
      <c r="I12" s="1">
        <v>6</v>
      </c>
      <c r="J12" s="7">
        <v>0</v>
      </c>
      <c r="K12" s="7">
        <v>0</v>
      </c>
    </row>
    <row r="13" spans="1:11" ht="12.75">
      <c r="A13" s="206" t="s">
        <v>208</v>
      </c>
      <c r="B13" s="207"/>
      <c r="C13" s="207"/>
      <c r="D13" s="207"/>
      <c r="E13" s="207"/>
      <c r="F13" s="207"/>
      <c r="G13" s="207"/>
      <c r="H13" s="208"/>
      <c r="I13" s="1">
        <v>7</v>
      </c>
      <c r="J13" s="7">
        <v>0</v>
      </c>
      <c r="K13" s="7">
        <v>0</v>
      </c>
    </row>
    <row r="14" spans="1:11" ht="12.75">
      <c r="A14" s="206" t="s">
        <v>209</v>
      </c>
      <c r="B14" s="207"/>
      <c r="C14" s="207"/>
      <c r="D14" s="207"/>
      <c r="E14" s="207"/>
      <c r="F14" s="207"/>
      <c r="G14" s="207"/>
      <c r="H14" s="208"/>
      <c r="I14" s="1">
        <v>8</v>
      </c>
      <c r="J14" s="7">
        <v>5175817</v>
      </c>
      <c r="K14" s="7">
        <v>533459</v>
      </c>
    </row>
    <row r="15" spans="1:11" ht="12.75">
      <c r="A15" s="206" t="s">
        <v>210</v>
      </c>
      <c r="B15" s="207"/>
      <c r="C15" s="207"/>
      <c r="D15" s="207"/>
      <c r="E15" s="207"/>
      <c r="F15" s="207"/>
      <c r="G15" s="207"/>
      <c r="H15" s="208"/>
      <c r="I15" s="1">
        <v>9</v>
      </c>
      <c r="J15" s="7">
        <v>0</v>
      </c>
      <c r="K15" s="7">
        <v>0</v>
      </c>
    </row>
    <row r="16" spans="1:11" ht="12.75">
      <c r="A16" s="206" t="s">
        <v>206</v>
      </c>
      <c r="B16" s="207"/>
      <c r="C16" s="207"/>
      <c r="D16" s="207"/>
      <c r="E16" s="207"/>
      <c r="F16" s="207"/>
      <c r="G16" s="207"/>
      <c r="H16" s="208"/>
      <c r="I16" s="1">
        <v>10</v>
      </c>
      <c r="J16" s="53">
        <f>SUM(J17:J25)</f>
        <v>341781027</v>
      </c>
      <c r="K16" s="53">
        <f>SUM(K17:K25)</f>
        <v>394777981</v>
      </c>
    </row>
    <row r="17" spans="1:11" ht="12.75">
      <c r="A17" s="206" t="s">
        <v>211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176419312</v>
      </c>
      <c r="K17" s="7">
        <v>191419312</v>
      </c>
    </row>
    <row r="18" spans="1:11" ht="12.75">
      <c r="A18" s="206" t="s">
        <v>247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96517240</v>
      </c>
      <c r="K18" s="7">
        <v>137302113</v>
      </c>
    </row>
    <row r="19" spans="1:11" ht="12.75">
      <c r="A19" s="206" t="s">
        <v>212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35535717</v>
      </c>
      <c r="K19" s="7">
        <v>30513360</v>
      </c>
    </row>
    <row r="20" spans="1:11" ht="12.75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27449715</v>
      </c>
      <c r="K20" s="7">
        <v>26505069</v>
      </c>
    </row>
    <row r="21" spans="1:11" ht="12.75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>
        <v>0</v>
      </c>
      <c r="K21" s="7">
        <v>0</v>
      </c>
    </row>
    <row r="22" spans="1:11" ht="12.75">
      <c r="A22" s="206" t="s">
        <v>72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>
        <v>847988</v>
      </c>
      <c r="K22" s="7">
        <v>252459</v>
      </c>
    </row>
    <row r="23" spans="1:11" ht="12.75">
      <c r="A23" s="206" t="s">
        <v>73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5011055</v>
      </c>
      <c r="K23" s="7">
        <v>8785668</v>
      </c>
    </row>
    <row r="24" spans="1:11" ht="12.75">
      <c r="A24" s="206" t="s">
        <v>74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0</v>
      </c>
      <c r="K24" s="7">
        <v>0</v>
      </c>
    </row>
    <row r="25" spans="1:11" ht="12.75">
      <c r="A25" s="206" t="s">
        <v>75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>
        <v>0</v>
      </c>
      <c r="K25" s="7">
        <v>0</v>
      </c>
    </row>
    <row r="26" spans="1:11" ht="12.75">
      <c r="A26" s="206" t="s">
        <v>190</v>
      </c>
      <c r="B26" s="207"/>
      <c r="C26" s="207"/>
      <c r="D26" s="207"/>
      <c r="E26" s="207"/>
      <c r="F26" s="207"/>
      <c r="G26" s="207"/>
      <c r="H26" s="208"/>
      <c r="I26" s="1">
        <v>20</v>
      </c>
      <c r="J26" s="53">
        <f>SUM(J27:J34)</f>
        <v>612926941</v>
      </c>
      <c r="K26" s="53">
        <f>SUM(K27:K34)</f>
        <v>610977068.18</v>
      </c>
    </row>
    <row r="27" spans="1:11" ht="12.75">
      <c r="A27" s="206" t="s">
        <v>76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567428673</v>
      </c>
      <c r="K27" s="7">
        <v>567428673.3399999</v>
      </c>
    </row>
    <row r="28" spans="1:11" ht="12.75">
      <c r="A28" s="206" t="s">
        <v>77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>
        <v>10340006</v>
      </c>
      <c r="K28" s="7">
        <v>10340006.16</v>
      </c>
    </row>
    <row r="29" spans="1:11" ht="12.75">
      <c r="A29" s="206" t="s">
        <v>78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>
        <v>0</v>
      </c>
      <c r="K29" s="7">
        <v>0</v>
      </c>
    </row>
    <row r="30" spans="1:11" ht="12.75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>
        <v>0</v>
      </c>
      <c r="K30" s="7">
        <v>0</v>
      </c>
    </row>
    <row r="31" spans="1:11" ht="12.75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>
        <v>33843207</v>
      </c>
      <c r="K31" s="7">
        <v>31893333.980000004</v>
      </c>
    </row>
    <row r="32" spans="1:11" ht="12.75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>
        <v>1315055</v>
      </c>
      <c r="K32" s="7">
        <v>1315054.7</v>
      </c>
    </row>
    <row r="33" spans="1:11" ht="12.75">
      <c r="A33" s="206" t="s">
        <v>79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>
        <v>0</v>
      </c>
      <c r="K33" s="7">
        <v>0</v>
      </c>
    </row>
    <row r="34" spans="1:11" ht="12.75">
      <c r="A34" s="206" t="s">
        <v>183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>
        <v>0</v>
      </c>
      <c r="K34" s="7">
        <v>0</v>
      </c>
    </row>
    <row r="35" spans="1:11" ht="12.75">
      <c r="A35" s="206" t="s">
        <v>184</v>
      </c>
      <c r="B35" s="207"/>
      <c r="C35" s="207"/>
      <c r="D35" s="207"/>
      <c r="E35" s="207"/>
      <c r="F35" s="207"/>
      <c r="G35" s="207"/>
      <c r="H35" s="208"/>
      <c r="I35" s="1">
        <v>29</v>
      </c>
      <c r="J35" s="53">
        <f>SUM(J36:J38)</f>
        <v>266348</v>
      </c>
      <c r="K35" s="53">
        <f>SUM(K36:K38)</f>
        <v>263581.46</v>
      </c>
    </row>
    <row r="36" spans="1:11" ht="12.75">
      <c r="A36" s="206" t="s">
        <v>80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>
        <v>0</v>
      </c>
      <c r="K36" s="7">
        <v>0</v>
      </c>
    </row>
    <row r="37" spans="1:11" ht="12.75">
      <c r="A37" s="206" t="s">
        <v>81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>
        <v>0</v>
      </c>
      <c r="K37" s="7">
        <v>0</v>
      </c>
    </row>
    <row r="38" spans="1:11" ht="12.75">
      <c r="A38" s="206" t="s">
        <v>82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>
        <v>266348</v>
      </c>
      <c r="K38" s="7">
        <v>263581.46</v>
      </c>
    </row>
    <row r="39" spans="1:11" ht="12.75">
      <c r="A39" s="206" t="s">
        <v>185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>
        <v>2870729</v>
      </c>
      <c r="K39" s="7">
        <v>2870729.37</v>
      </c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3">
        <f>J41+J49+J56+J64</f>
        <v>1023412917</v>
      </c>
      <c r="K40" s="53">
        <f>K41+K49+K56+K64</f>
        <v>1196686990.18</v>
      </c>
    </row>
    <row r="41" spans="1:11" ht="12.75">
      <c r="A41" s="206" t="s">
        <v>100</v>
      </c>
      <c r="B41" s="207"/>
      <c r="C41" s="207"/>
      <c r="D41" s="207"/>
      <c r="E41" s="207"/>
      <c r="F41" s="207"/>
      <c r="G41" s="207"/>
      <c r="H41" s="208"/>
      <c r="I41" s="1">
        <v>35</v>
      </c>
      <c r="J41" s="53">
        <f>SUM(J42:J48)</f>
        <v>92386508</v>
      </c>
      <c r="K41" s="53">
        <f>SUM(K42:K48)</f>
        <v>98901917.86</v>
      </c>
    </row>
    <row r="42" spans="1:11" ht="12.75">
      <c r="A42" s="206" t="s">
        <v>117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45828962</v>
      </c>
      <c r="K42" s="7">
        <v>45215449.42</v>
      </c>
    </row>
    <row r="43" spans="1:11" ht="12.75">
      <c r="A43" s="206" t="s">
        <v>118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>
        <v>0</v>
      </c>
      <c r="K43" s="7">
        <v>2416.36</v>
      </c>
    </row>
    <row r="44" spans="1:11" ht="12.75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>
        <v>16849725</v>
      </c>
      <c r="K44" s="7">
        <v>26396669.109999996</v>
      </c>
    </row>
    <row r="45" spans="1:11" ht="12.75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>
        <v>29707821</v>
      </c>
      <c r="K45" s="7">
        <v>27287382.97</v>
      </c>
    </row>
    <row r="46" spans="1:11" ht="12.75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0</v>
      </c>
      <c r="K46" s="7">
        <v>0</v>
      </c>
    </row>
    <row r="47" spans="1:11" ht="12.75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>
        <v>0</v>
      </c>
      <c r="K47" s="7">
        <v>0</v>
      </c>
    </row>
    <row r="48" spans="1:11" ht="12.75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>
        <v>0</v>
      </c>
      <c r="K48" s="7">
        <v>0</v>
      </c>
    </row>
    <row r="49" spans="1:11" ht="12.75">
      <c r="A49" s="206" t="s">
        <v>101</v>
      </c>
      <c r="B49" s="207"/>
      <c r="C49" s="207"/>
      <c r="D49" s="207"/>
      <c r="E49" s="207"/>
      <c r="F49" s="207"/>
      <c r="G49" s="207"/>
      <c r="H49" s="208"/>
      <c r="I49" s="1">
        <v>43</v>
      </c>
      <c r="J49" s="53">
        <f>SUM(J50:J55)</f>
        <v>281145369</v>
      </c>
      <c r="K49" s="53">
        <f>SUM(K50:K55)</f>
        <v>425989659.78</v>
      </c>
    </row>
    <row r="50" spans="1:11" ht="12.75">
      <c r="A50" s="206" t="s">
        <v>200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118759513</v>
      </c>
      <c r="K50" s="7">
        <v>167025244</v>
      </c>
    </row>
    <row r="51" spans="1:11" ht="12.75">
      <c r="A51" s="206" t="s">
        <v>201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99227448</v>
      </c>
      <c r="K51" s="7">
        <v>224825141</v>
      </c>
    </row>
    <row r="52" spans="1:11" ht="12.75">
      <c r="A52" s="206" t="s">
        <v>202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>
        <v>0</v>
      </c>
      <c r="K52" s="7">
        <v>0</v>
      </c>
    </row>
    <row r="53" spans="1:11" ht="12.75">
      <c r="A53" s="206" t="s">
        <v>203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146335</v>
      </c>
      <c r="K53" s="7">
        <v>275731.78</v>
      </c>
    </row>
    <row r="54" spans="1:11" ht="12.75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5397527</v>
      </c>
      <c r="K54" s="7">
        <v>7549122</v>
      </c>
    </row>
    <row r="55" spans="1:11" ht="12.75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57614546</v>
      </c>
      <c r="K55" s="7">
        <v>26314421</v>
      </c>
    </row>
    <row r="56" spans="1:11" ht="12.75">
      <c r="A56" s="206" t="s">
        <v>102</v>
      </c>
      <c r="B56" s="207"/>
      <c r="C56" s="207"/>
      <c r="D56" s="207"/>
      <c r="E56" s="207"/>
      <c r="F56" s="207"/>
      <c r="G56" s="207"/>
      <c r="H56" s="208"/>
      <c r="I56" s="1">
        <v>50</v>
      </c>
      <c r="J56" s="53">
        <f>SUM(J57:J63)</f>
        <v>647786830</v>
      </c>
      <c r="K56" s="53">
        <f>SUM(K57:K63)</f>
        <v>628327349.28</v>
      </c>
    </row>
    <row r="57" spans="1:11" ht="12.75">
      <c r="A57" s="206" t="s">
        <v>76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>
        <v>0</v>
      </c>
      <c r="K57" s="7">
        <v>0</v>
      </c>
    </row>
    <row r="58" spans="1:11" ht="12.75">
      <c r="A58" s="206" t="s">
        <v>77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>
        <v>631761029</v>
      </c>
      <c r="K58" s="7">
        <v>624088940</v>
      </c>
    </row>
    <row r="59" spans="1:11" ht="12.75">
      <c r="A59" s="206" t="s">
        <v>242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>
        <v>0</v>
      </c>
      <c r="K59" s="7">
        <v>0</v>
      </c>
    </row>
    <row r="60" spans="1:11" ht="12.75">
      <c r="A60" s="206" t="s">
        <v>83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>
        <v>0</v>
      </c>
      <c r="K60" s="7">
        <v>0</v>
      </c>
    </row>
    <row r="61" spans="1:11" ht="12.75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>
        <v>6744931</v>
      </c>
      <c r="K61" s="7">
        <v>2309517.2800000003</v>
      </c>
    </row>
    <row r="62" spans="1:11" ht="12.75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9280870</v>
      </c>
      <c r="K62" s="7">
        <v>1928892</v>
      </c>
    </row>
    <row r="63" spans="1:11" ht="12.75">
      <c r="A63" s="206" t="s">
        <v>46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>
        <v>0</v>
      </c>
      <c r="K63" s="7">
        <v>0</v>
      </c>
    </row>
    <row r="64" spans="1:11" ht="12.75">
      <c r="A64" s="206" t="s">
        <v>207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2094210</v>
      </c>
      <c r="K64" s="7">
        <v>43468063.26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10926754</v>
      </c>
      <c r="K65" s="7">
        <v>27402179</v>
      </c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3">
        <f>J7+J8+J40+J65</f>
        <v>1997861411</v>
      </c>
      <c r="K66" s="53">
        <f>K7+K8+K40+K65</f>
        <v>2237378140.19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>
        <v>691827</v>
      </c>
      <c r="K67" s="8">
        <v>2683913</v>
      </c>
    </row>
    <row r="68" spans="1:11" ht="12.75">
      <c r="A68" s="198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20"/>
      <c r="I69" s="3">
        <v>62</v>
      </c>
      <c r="J69" s="54">
        <f>J70+J71+J72+J78+J79+J82+J85</f>
        <v>1266504461</v>
      </c>
      <c r="K69" s="54">
        <f>K70+K71+K72+K78+K79+K82+K85</f>
        <v>1426080224</v>
      </c>
    </row>
    <row r="70" spans="1:11" ht="12.75">
      <c r="A70" s="206" t="s">
        <v>141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84078800</v>
      </c>
      <c r="K70" s="7">
        <v>84078800</v>
      </c>
    </row>
    <row r="71" spans="1:11" ht="12.75">
      <c r="A71" s="206" t="s">
        <v>142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>
        <v>0</v>
      </c>
      <c r="K71" s="7">
        <v>0</v>
      </c>
    </row>
    <row r="72" spans="1:11" ht="12.75">
      <c r="A72" s="206" t="s">
        <v>143</v>
      </c>
      <c r="B72" s="207"/>
      <c r="C72" s="207"/>
      <c r="D72" s="207"/>
      <c r="E72" s="207"/>
      <c r="F72" s="207"/>
      <c r="G72" s="207"/>
      <c r="H72" s="208"/>
      <c r="I72" s="1">
        <v>65</v>
      </c>
      <c r="J72" s="53">
        <f>J73+J74-J75+J76+J77</f>
        <v>20022877</v>
      </c>
      <c r="K72" s="53">
        <f>K73+K74-K75+K76+K77</f>
        <v>20022877</v>
      </c>
    </row>
    <row r="73" spans="1:11" ht="12.75">
      <c r="A73" s="206" t="s">
        <v>144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4203940</v>
      </c>
      <c r="K73" s="7">
        <v>4203940</v>
      </c>
    </row>
    <row r="74" spans="1:11" ht="12.75">
      <c r="A74" s="206" t="s">
        <v>145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>
        <v>0</v>
      </c>
      <c r="K74" s="7"/>
    </row>
    <row r="75" spans="1:11" ht="12.75">
      <c r="A75" s="206" t="s">
        <v>133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>
        <v>0</v>
      </c>
      <c r="K75" s="7"/>
    </row>
    <row r="76" spans="1:11" ht="12.75">
      <c r="A76" s="206" t="s">
        <v>134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>
        <v>0</v>
      </c>
      <c r="K76" s="7"/>
    </row>
    <row r="77" spans="1:11" ht="12.75">
      <c r="A77" s="206" t="s">
        <v>135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15818937</v>
      </c>
      <c r="K77" s="7">
        <v>15818937</v>
      </c>
    </row>
    <row r="78" spans="1:11" ht="12.75">
      <c r="A78" s="206" t="s">
        <v>136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>
        <v>137183439</v>
      </c>
      <c r="K78" s="7">
        <v>137183439</v>
      </c>
    </row>
    <row r="79" spans="1:11" ht="12.75">
      <c r="A79" s="206" t="s">
        <v>238</v>
      </c>
      <c r="B79" s="207"/>
      <c r="C79" s="207"/>
      <c r="D79" s="207"/>
      <c r="E79" s="207"/>
      <c r="F79" s="207"/>
      <c r="G79" s="207"/>
      <c r="H79" s="208"/>
      <c r="I79" s="1">
        <v>72</v>
      </c>
      <c r="J79" s="53">
        <f>J80-J81</f>
        <v>1361143310</v>
      </c>
      <c r="K79" s="53">
        <f>K80-K81</f>
        <v>1025219345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1361143310</v>
      </c>
      <c r="K80" s="7">
        <v>1025219345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0</v>
      </c>
      <c r="K81" s="7">
        <v>0</v>
      </c>
    </row>
    <row r="82" spans="1:11" ht="12.75">
      <c r="A82" s="206" t="s">
        <v>239</v>
      </c>
      <c r="B82" s="207"/>
      <c r="C82" s="207"/>
      <c r="D82" s="207"/>
      <c r="E82" s="207"/>
      <c r="F82" s="207"/>
      <c r="G82" s="207"/>
      <c r="H82" s="208"/>
      <c r="I82" s="1">
        <v>75</v>
      </c>
      <c r="J82" s="53">
        <f>J83-J84</f>
        <v>-335923965</v>
      </c>
      <c r="K82" s="53">
        <f>K83-K84</f>
        <v>159575763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0</v>
      </c>
      <c r="K83" s="7">
        <v>159575763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335923965</v>
      </c>
      <c r="K84" s="7">
        <v>0</v>
      </c>
    </row>
    <row r="85" spans="1:11" ht="12.75">
      <c r="A85" s="206" t="s">
        <v>173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>
        <v>0</v>
      </c>
      <c r="K85" s="7">
        <v>0</v>
      </c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3">
        <f>SUM(J87:J89)</f>
        <v>2249323</v>
      </c>
      <c r="K86" s="53">
        <f>SUM(K87:K89)</f>
        <v>2249323</v>
      </c>
    </row>
    <row r="87" spans="1:11" ht="12.75">
      <c r="A87" s="206" t="s">
        <v>129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>
        <v>2249323</v>
      </c>
      <c r="K87" s="7">
        <v>2249323</v>
      </c>
    </row>
    <row r="88" spans="1:11" ht="12.75">
      <c r="A88" s="206" t="s">
        <v>130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>
        <v>0</v>
      </c>
      <c r="K88" s="7">
        <v>0</v>
      </c>
    </row>
    <row r="89" spans="1:11" ht="12.75">
      <c r="A89" s="206" t="s">
        <v>131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0</v>
      </c>
      <c r="K89" s="7">
        <v>0</v>
      </c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3">
        <f>SUM(J91:J99)</f>
        <v>166075435</v>
      </c>
      <c r="K90" s="53">
        <f>SUM(K91:K99)</f>
        <v>164957285</v>
      </c>
    </row>
    <row r="91" spans="1:11" ht="12.75">
      <c r="A91" s="206" t="s">
        <v>132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>
        <v>0</v>
      </c>
      <c r="K91" s="7">
        <v>0</v>
      </c>
    </row>
    <row r="92" spans="1:11" ht="12.75">
      <c r="A92" s="206" t="s">
        <v>243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>
        <v>25923365</v>
      </c>
      <c r="K92" s="7">
        <v>25715265</v>
      </c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113366850</v>
      </c>
      <c r="K93" s="7">
        <v>112456800</v>
      </c>
    </row>
    <row r="94" spans="1:11" ht="12.75">
      <c r="A94" s="206" t="s">
        <v>244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>
        <v>0</v>
      </c>
      <c r="K94" s="7">
        <v>0</v>
      </c>
    </row>
    <row r="95" spans="1:11" ht="12.75">
      <c r="A95" s="206" t="s">
        <v>245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>
        <v>0</v>
      </c>
      <c r="K95" s="7">
        <v>0</v>
      </c>
    </row>
    <row r="96" spans="1:11" ht="12.75">
      <c r="A96" s="206" t="s">
        <v>246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>
        <v>0</v>
      </c>
      <c r="K96" s="7">
        <v>0</v>
      </c>
    </row>
    <row r="97" spans="1:11" ht="12.75">
      <c r="A97" s="206" t="s">
        <v>94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>
        <v>0</v>
      </c>
      <c r="K97" s="7">
        <v>0</v>
      </c>
    </row>
    <row r="98" spans="1:11" ht="12.75">
      <c r="A98" s="206" t="s">
        <v>92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>
        <v>0</v>
      </c>
      <c r="K98" s="7">
        <v>0</v>
      </c>
    </row>
    <row r="99" spans="1:11" ht="12.75">
      <c r="A99" s="206" t="s">
        <v>93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>
        <v>26785220</v>
      </c>
      <c r="K99" s="7">
        <v>26785220</v>
      </c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3">
        <f>SUM(J101:J112)</f>
        <v>562154396</v>
      </c>
      <c r="K100" s="53">
        <f>SUM(K101:K112)</f>
        <v>602642827</v>
      </c>
    </row>
    <row r="101" spans="1:11" ht="12.75">
      <c r="A101" s="206" t="s">
        <v>132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>
        <v>17478110</v>
      </c>
      <c r="K101" s="7">
        <v>162525530</v>
      </c>
    </row>
    <row r="102" spans="1:11" ht="12.75">
      <c r="A102" s="206" t="s">
        <v>243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15779141</v>
      </c>
      <c r="K102" s="7">
        <v>5860815</v>
      </c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/>
      <c r="K103" s="7"/>
    </row>
    <row r="104" spans="1:11" ht="12.75">
      <c r="A104" s="206" t="s">
        <v>244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51158770</v>
      </c>
      <c r="K104" s="7">
        <v>48269695</v>
      </c>
    </row>
    <row r="105" spans="1:11" ht="12.75">
      <c r="A105" s="206" t="s">
        <v>245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249581191</v>
      </c>
      <c r="K105" s="7">
        <v>212817165</v>
      </c>
    </row>
    <row r="106" spans="1:11" ht="12.75">
      <c r="A106" s="206" t="s">
        <v>246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>
        <v>91377845</v>
      </c>
      <c r="K106" s="7">
        <v>68051284</v>
      </c>
    </row>
    <row r="107" spans="1:11" ht="12.75">
      <c r="A107" s="206" t="s">
        <v>94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.75">
      <c r="A108" s="206" t="s">
        <v>95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15676774</v>
      </c>
      <c r="K108" s="7">
        <v>7582212</v>
      </c>
    </row>
    <row r="109" spans="1:11" ht="12.75">
      <c r="A109" s="206" t="s">
        <v>96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56073234</v>
      </c>
      <c r="K109" s="7">
        <v>95066043</v>
      </c>
    </row>
    <row r="110" spans="1:11" ht="12.75">
      <c r="A110" s="206" t="s">
        <v>99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/>
      <c r="K110" s="7"/>
    </row>
    <row r="111" spans="1:11" ht="12.75">
      <c r="A111" s="206" t="s">
        <v>97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.75">
      <c r="A112" s="206" t="s">
        <v>98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65029331</v>
      </c>
      <c r="K112" s="7">
        <v>2470083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877796</v>
      </c>
      <c r="K113" s="7">
        <v>41448481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3">
        <f>J69+J86+J90+J100+J113</f>
        <v>1997861411</v>
      </c>
      <c r="K114" s="53">
        <f>K69+K86+K90+K100+K113</f>
        <v>2237378140</v>
      </c>
    </row>
    <row r="115" spans="1:11" ht="12.75">
      <c r="A115" s="195" t="s">
        <v>57</v>
      </c>
      <c r="B115" s="196"/>
      <c r="C115" s="196"/>
      <c r="D115" s="196"/>
      <c r="E115" s="196"/>
      <c r="F115" s="196"/>
      <c r="G115" s="196"/>
      <c r="H115" s="197"/>
      <c r="I115" s="2">
        <v>108</v>
      </c>
      <c r="J115" s="8">
        <v>691827</v>
      </c>
      <c r="K115" s="8">
        <v>2683913</v>
      </c>
    </row>
    <row r="116" spans="1:11" ht="12.75">
      <c r="A116" s="198" t="s">
        <v>310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/>
      <c r="K118" s="7"/>
    </row>
    <row r="119" spans="1:11" ht="12.75">
      <c r="A119" s="212" t="s">
        <v>9</v>
      </c>
      <c r="B119" s="213"/>
      <c r="C119" s="213"/>
      <c r="D119" s="213"/>
      <c r="E119" s="213"/>
      <c r="F119" s="213"/>
      <c r="G119" s="213"/>
      <c r="H119" s="214"/>
      <c r="I119" s="4">
        <v>110</v>
      </c>
      <c r="J119" s="8"/>
      <c r="K119" s="8"/>
    </row>
    <row r="120" spans="1:11" ht="12.75">
      <c r="A120" s="215" t="s">
        <v>311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M5:IV20 A5:K20 A1:IV4 A2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N1" sqref="N1:S16384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0.00390625" style="52" customWidth="1"/>
    <col min="12" max="12" width="11.140625" style="52" bestFit="1" customWidth="1"/>
    <col min="13" max="13" width="10.28125" style="52" customWidth="1"/>
    <col min="14" max="16384" width="9.140625" style="52" customWidth="1"/>
  </cols>
  <sheetData>
    <row r="1" spans="1:13" ht="12.75" customHeight="1">
      <c r="A1" s="230" t="s">
        <v>154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38" t="s">
        <v>339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52" t="s">
        <v>323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3" t="s">
        <v>59</v>
      </c>
      <c r="B4" s="253"/>
      <c r="C4" s="253"/>
      <c r="D4" s="253"/>
      <c r="E4" s="253"/>
      <c r="F4" s="253"/>
      <c r="G4" s="253"/>
      <c r="H4" s="253"/>
      <c r="I4" s="58" t="s">
        <v>279</v>
      </c>
      <c r="J4" s="254" t="s">
        <v>319</v>
      </c>
      <c r="K4" s="254"/>
      <c r="L4" s="254" t="s">
        <v>320</v>
      </c>
      <c r="M4" s="254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20"/>
      <c r="I7" s="3">
        <v>111</v>
      </c>
      <c r="J7" s="54">
        <f>SUM(J8:J9)</f>
        <v>1153576529.77</v>
      </c>
      <c r="K7" s="54">
        <f>SUM(K8:K9)</f>
        <v>505428842.8999999</v>
      </c>
      <c r="L7" s="54">
        <f>SUM(L8:L9)</f>
        <v>1082438504.9899998</v>
      </c>
      <c r="M7" s="54">
        <f>SUM(M8:M9)</f>
        <v>465670363.7199999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1149885624.87</v>
      </c>
      <c r="K8" s="7">
        <v>504845101.5999999</v>
      </c>
      <c r="L8" s="7">
        <v>1079457278.3999999</v>
      </c>
      <c r="M8" s="7">
        <v>464676813.5999999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3690904.8999999985</v>
      </c>
      <c r="K9" s="7">
        <v>583741.2999999989</v>
      </c>
      <c r="L9" s="7">
        <v>2981226.590000001</v>
      </c>
      <c r="M9" s="7">
        <v>993550.1200000008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3">
        <f>J11+J12+J16+J20+J21+J22+J25+J26</f>
        <v>968448571.83</v>
      </c>
      <c r="K10" s="53">
        <f>K11+K12+K16+K20+K21+K22+K25+K26</f>
        <v>402819317.96000004</v>
      </c>
      <c r="L10" s="53">
        <f>L11+L12+L16+L20+L21+L22+L25+L26</f>
        <v>906727176.8099998</v>
      </c>
      <c r="M10" s="53">
        <f>M11+M12+M16+M20+M21+M22+M25+M26</f>
        <v>333653355.22999984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>
        <v>-711076</v>
      </c>
      <c r="K11" s="7">
        <v>19042381.24</v>
      </c>
      <c r="L11" s="7">
        <v>-12016893.7300001</v>
      </c>
      <c r="M11" s="7">
        <v>-545111.6600000989</v>
      </c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3">
        <f>SUM(J13:J15)</f>
        <v>744299116.87</v>
      </c>
      <c r="K12" s="53">
        <f>SUM(K13:K15)</f>
        <v>292796175.3</v>
      </c>
      <c r="L12" s="53">
        <f>SUM(L13:L15)</f>
        <v>654407196.3399999</v>
      </c>
      <c r="M12" s="53">
        <f>SUM(M13:M15)</f>
        <v>258070009.16999996</v>
      </c>
    </row>
    <row r="13" spans="1:13" ht="12.75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201528166</v>
      </c>
      <c r="K13" s="7">
        <v>72890148</v>
      </c>
      <c r="L13" s="7">
        <v>195706741.59</v>
      </c>
      <c r="M13" s="7">
        <v>80928703.88000001</v>
      </c>
    </row>
    <row r="14" spans="1:13" ht="12.75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384839983</v>
      </c>
      <c r="K14" s="7">
        <v>152263873.25</v>
      </c>
      <c r="L14" s="7">
        <v>317185131.85999995</v>
      </c>
      <c r="M14" s="7">
        <v>119695263.14999995</v>
      </c>
    </row>
    <row r="15" spans="1:13" ht="12.75">
      <c r="A15" s="206" t="s">
        <v>61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157930967.87</v>
      </c>
      <c r="K15" s="7">
        <v>67642154.05000001</v>
      </c>
      <c r="L15" s="7">
        <v>141515322.89</v>
      </c>
      <c r="M15" s="7">
        <v>57446042.139999986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3">
        <f>SUM(J17:J19)</f>
        <v>110179428.34</v>
      </c>
      <c r="K16" s="53">
        <f>SUM(K17:K19)</f>
        <v>39041089.870000005</v>
      </c>
      <c r="L16" s="53">
        <f>SUM(L17:L19)</f>
        <v>98588559.62</v>
      </c>
      <c r="M16" s="53">
        <f>SUM(M17:M19)</f>
        <v>35887984.13</v>
      </c>
    </row>
    <row r="17" spans="1:13" ht="12.75">
      <c r="A17" s="206" t="s">
        <v>62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65230766.34</v>
      </c>
      <c r="K17" s="7">
        <v>23035747.870000005</v>
      </c>
      <c r="L17" s="7">
        <v>60199791.050000004</v>
      </c>
      <c r="M17" s="7">
        <v>22091674.010000005</v>
      </c>
    </row>
    <row r="18" spans="1:13" ht="12.75">
      <c r="A18" s="206" t="s">
        <v>63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28724339</v>
      </c>
      <c r="K18" s="7">
        <v>10278380</v>
      </c>
      <c r="L18" s="7">
        <v>24058351.65</v>
      </c>
      <c r="M18" s="7">
        <v>8609696.549999999</v>
      </c>
    </row>
    <row r="19" spans="1:13" ht="12.75">
      <c r="A19" s="206" t="s">
        <v>64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16224323</v>
      </c>
      <c r="K19" s="7">
        <v>5726962</v>
      </c>
      <c r="L19" s="7">
        <v>14330416.92</v>
      </c>
      <c r="M19" s="7">
        <v>5186613.57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27093454</v>
      </c>
      <c r="K20" s="7">
        <v>8985821</v>
      </c>
      <c r="L20" s="7">
        <v>28702348.38</v>
      </c>
      <c r="M20" s="7">
        <v>10041557.18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87585464.62</v>
      </c>
      <c r="K21" s="7">
        <v>42953679.550000004</v>
      </c>
      <c r="L21" s="7">
        <v>67832663.22999999</v>
      </c>
      <c r="M21" s="7">
        <v>30193872.639999993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3">
        <f>SUM(J23:J24)</f>
        <v>2184</v>
      </c>
      <c r="K22" s="53">
        <f>SUM(K23:K24)</f>
        <v>171</v>
      </c>
      <c r="L22" s="53">
        <f>SUM(L23:L24)</f>
        <v>69213302.97</v>
      </c>
      <c r="M22" s="53">
        <f>SUM(M23:M24)</f>
        <v>5043.769999995828</v>
      </c>
    </row>
    <row r="23" spans="1:13" ht="12.75">
      <c r="A23" s="206" t="s">
        <v>137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</row>
    <row r="24" spans="1:13" ht="12.75">
      <c r="A24" s="206" t="s">
        <v>138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>
        <v>2184</v>
      </c>
      <c r="K24" s="7">
        <v>171</v>
      </c>
      <c r="L24" s="7">
        <v>69213302.97</v>
      </c>
      <c r="M24" s="7">
        <v>5043.769999995828</v>
      </c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/>
      <c r="K26" s="7"/>
      <c r="L26" s="7"/>
      <c r="M26" s="7"/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3">
        <f>SUM(J28:J32)</f>
        <v>72028638</v>
      </c>
      <c r="K27" s="53">
        <f>SUM(K28:K32)</f>
        <v>47785472</v>
      </c>
      <c r="L27" s="53">
        <f>SUM(L28:L32)</f>
        <v>22695394</v>
      </c>
      <c r="M27" s="53">
        <f>SUM(M28:M32)</f>
        <v>-1851276.3000000007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>
        <v>69364776</v>
      </c>
      <c r="K28" s="7">
        <v>47129491</v>
      </c>
      <c r="L28" s="7">
        <v>16636077</v>
      </c>
      <c r="M28" s="7">
        <v>-3235.9000000003725</v>
      </c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2663862</v>
      </c>
      <c r="K29" s="7">
        <v>655981</v>
      </c>
      <c r="L29" s="7">
        <v>6059317</v>
      </c>
      <c r="M29" s="7">
        <v>-1848040.4000000004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>
        <v>0</v>
      </c>
      <c r="K30" s="7">
        <v>0</v>
      </c>
      <c r="L30" s="7"/>
      <c r="M30" s="7"/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>
        <v>0</v>
      </c>
      <c r="K31" s="7">
        <v>0</v>
      </c>
      <c r="L31" s="7"/>
      <c r="M31" s="7"/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0</v>
      </c>
      <c r="K32" s="7">
        <v>0</v>
      </c>
      <c r="L32" s="7"/>
      <c r="M32" s="7"/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3">
        <f>SUM(J34:J37)</f>
        <v>7968197</v>
      </c>
      <c r="K33" s="53">
        <f>SUM(K34:K37)</f>
        <v>2895086</v>
      </c>
      <c r="L33" s="53">
        <f>SUM(L34:L37)</f>
        <v>6892633.82</v>
      </c>
      <c r="M33" s="53">
        <f>SUM(M34:M37)</f>
        <v>1835944.7899999998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>
        <v>1394809</v>
      </c>
      <c r="K34" s="7">
        <v>-54395</v>
      </c>
      <c r="L34" s="7">
        <v>1503185.5699999998</v>
      </c>
      <c r="M34" s="7">
        <v>1066136.7899999998</v>
      </c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6573388</v>
      </c>
      <c r="K35" s="7">
        <v>2949481</v>
      </c>
      <c r="L35" s="7">
        <v>5389448.25</v>
      </c>
      <c r="M35" s="7">
        <v>769808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>
        <v>0</v>
      </c>
      <c r="K36" s="7">
        <v>0</v>
      </c>
      <c r="L36" s="7">
        <v>0</v>
      </c>
      <c r="M36" s="7"/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>
        <v>0</v>
      </c>
      <c r="K37" s="7">
        <v>0</v>
      </c>
      <c r="L37" s="7">
        <v>0</v>
      </c>
      <c r="M37" s="7"/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>
        <v>0</v>
      </c>
      <c r="K38" s="7">
        <v>0</v>
      </c>
      <c r="L38" s="7">
        <v>0</v>
      </c>
      <c r="M38" s="7"/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>
        <v>0</v>
      </c>
      <c r="K39" s="7">
        <v>0</v>
      </c>
      <c r="L39" s="7">
        <v>0</v>
      </c>
      <c r="M39" s="7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>
        <v>0</v>
      </c>
      <c r="K40" s="7">
        <v>0</v>
      </c>
      <c r="L40" s="7">
        <v>0</v>
      </c>
      <c r="M40" s="7"/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>
        <v>0</v>
      </c>
      <c r="K41" s="7">
        <v>0</v>
      </c>
      <c r="L41" s="7">
        <v>0</v>
      </c>
      <c r="M41" s="7"/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3">
        <f>J7+J27+J38+J40</f>
        <v>1225605167.77</v>
      </c>
      <c r="K42" s="53">
        <f>K7+K27+K38+K40</f>
        <v>553214314.8999999</v>
      </c>
      <c r="L42" s="53">
        <f>L7+L27+L38+L40</f>
        <v>1105133898.9899998</v>
      </c>
      <c r="M42" s="53">
        <f>M7+M27+M38+M40</f>
        <v>463819087.4199999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3">
        <f>J10+J33+J39+J41</f>
        <v>976416768.83</v>
      </c>
      <c r="K43" s="53">
        <f>K10+K33+K39+K41</f>
        <v>405714403.96000004</v>
      </c>
      <c r="L43" s="53">
        <f>L10+L33+L39+L41</f>
        <v>913619810.6299999</v>
      </c>
      <c r="M43" s="53">
        <f>M10+M33+M39+M41</f>
        <v>335489300.01999986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3">
        <f>J42-J43</f>
        <v>249188398.93999994</v>
      </c>
      <c r="K44" s="53">
        <f>K42-K43</f>
        <v>147499910.93999982</v>
      </c>
      <c r="L44" s="53">
        <f>L42-L43</f>
        <v>191514088.3599999</v>
      </c>
      <c r="M44" s="53">
        <f>M42-M43</f>
        <v>128329787.40000004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249188398.93999994</v>
      </c>
      <c r="K45" s="53">
        <f>IF(K42&gt;K43,K42-K43,0)</f>
        <v>147499910.93999982</v>
      </c>
      <c r="L45" s="53">
        <f>IF(L42&gt;L43,L42-L43,0)</f>
        <v>191514088.3599999</v>
      </c>
      <c r="M45" s="53">
        <f>IF(M42&gt;M43,M42-M43,0)</f>
        <v>128329787.40000004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>
        <v>26857521</v>
      </c>
      <c r="K47" s="7">
        <v>8700605</v>
      </c>
      <c r="L47" s="7">
        <v>31938324.93</v>
      </c>
      <c r="M47" s="7">
        <v>11618859.719999999</v>
      </c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3">
        <f>J44-J47</f>
        <v>222330877.93999994</v>
      </c>
      <c r="K48" s="53">
        <f>K44-K47</f>
        <v>138799305.93999982</v>
      </c>
      <c r="L48" s="53">
        <f>L44-L47</f>
        <v>159575763.4299999</v>
      </c>
      <c r="M48" s="53">
        <f>M44-M47</f>
        <v>116710927.68000004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222330877.93999994</v>
      </c>
      <c r="K49" s="53">
        <f>IF(K48&gt;0,K48,0)</f>
        <v>138799305.93999982</v>
      </c>
      <c r="L49" s="53">
        <f>IF(L48&gt;0,L48,0)</f>
        <v>159575763.4299999</v>
      </c>
      <c r="M49" s="53">
        <f>IF(M48&gt;0,M48,0)</f>
        <v>116710927.68000004</v>
      </c>
    </row>
    <row r="50" spans="1:13" ht="12.75">
      <c r="A50" s="249" t="s">
        <v>220</v>
      </c>
      <c r="B50" s="250"/>
      <c r="C50" s="250"/>
      <c r="D50" s="250"/>
      <c r="E50" s="250"/>
      <c r="F50" s="250"/>
      <c r="G50" s="250"/>
      <c r="H50" s="251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8" t="s">
        <v>312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46" t="s">
        <v>234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235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198" t="s">
        <v>189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20"/>
      <c r="I56" s="9">
        <v>157</v>
      </c>
      <c r="J56" s="6">
        <v>222330878</v>
      </c>
      <c r="K56" s="6">
        <v>138799306</v>
      </c>
      <c r="L56" s="6">
        <v>159575763.4299999</v>
      </c>
      <c r="M56" s="6">
        <v>116710927.68000004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1">
        <f>J56+J66</f>
        <v>222330878</v>
      </c>
      <c r="K67" s="61">
        <f>K56+K66</f>
        <v>138799306</v>
      </c>
      <c r="L67" s="61">
        <f>L56+L66</f>
        <v>159575763.4299999</v>
      </c>
      <c r="M67" s="61">
        <f>M56+M66</f>
        <v>116710927.68000004</v>
      </c>
    </row>
    <row r="68" spans="1:13" ht="12.75" customHeight="1">
      <c r="A68" s="242" t="s">
        <v>313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188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46" t="s">
        <v>234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 ht="12.75">
      <c r="A71" s="239" t="s">
        <v>235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10" zoomScaleSheetLayoutView="110" zoomScalePageLayoutView="0" workbookViewId="0" topLeftCell="A4">
      <selection activeCell="L4" sqref="L1:M16384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2" width="14.00390625" style="130" bestFit="1" customWidth="1"/>
    <col min="13" max="16384" width="9.140625" style="52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339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323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3.25">
      <c r="A4" s="263" t="s">
        <v>59</v>
      </c>
      <c r="B4" s="263"/>
      <c r="C4" s="263"/>
      <c r="D4" s="263"/>
      <c r="E4" s="263"/>
      <c r="F4" s="263"/>
      <c r="G4" s="263"/>
      <c r="H4" s="263"/>
      <c r="I4" s="66" t="s">
        <v>279</v>
      </c>
      <c r="J4" s="67" t="s">
        <v>319</v>
      </c>
      <c r="K4" s="67" t="s">
        <v>320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8">
        <v>2</v>
      </c>
      <c r="J5" s="69" t="s">
        <v>283</v>
      </c>
      <c r="K5" s="69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3" ht="12.75">
      <c r="A7" s="206" t="s">
        <v>40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249188399</v>
      </c>
      <c r="K7" s="7">
        <v>191514088.24999988</v>
      </c>
      <c r="M7" s="128"/>
    </row>
    <row r="8" spans="1:13" ht="12.75">
      <c r="A8" s="206" t="s">
        <v>41</v>
      </c>
      <c r="B8" s="207"/>
      <c r="C8" s="207"/>
      <c r="D8" s="207"/>
      <c r="E8" s="207"/>
      <c r="F8" s="207"/>
      <c r="G8" s="207"/>
      <c r="H8" s="207"/>
      <c r="I8" s="1">
        <v>2</v>
      </c>
      <c r="J8" s="5">
        <v>27093454</v>
      </c>
      <c r="K8" s="7">
        <v>28702348</v>
      </c>
      <c r="M8" s="128"/>
    </row>
    <row r="9" spans="1:13" ht="12.75">
      <c r="A9" s="206" t="s">
        <v>42</v>
      </c>
      <c r="B9" s="207"/>
      <c r="C9" s="207"/>
      <c r="D9" s="207"/>
      <c r="E9" s="207"/>
      <c r="F9" s="207"/>
      <c r="G9" s="207"/>
      <c r="H9" s="207"/>
      <c r="I9" s="1">
        <v>3</v>
      </c>
      <c r="J9" s="5">
        <v>114728639</v>
      </c>
      <c r="K9" s="7"/>
      <c r="M9" s="128"/>
    </row>
    <row r="10" spans="1:13" ht="12.75">
      <c r="A10" s="206" t="s">
        <v>43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  <c r="M10" s="128"/>
    </row>
    <row r="11" spans="1:13" ht="12.75">
      <c r="A11" s="206" t="s">
        <v>44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  <c r="M11" s="128"/>
    </row>
    <row r="12" spans="1:13" ht="12.75">
      <c r="A12" s="206" t="s">
        <v>51</v>
      </c>
      <c r="B12" s="207"/>
      <c r="C12" s="207"/>
      <c r="D12" s="207"/>
      <c r="E12" s="207"/>
      <c r="F12" s="207"/>
      <c r="G12" s="207"/>
      <c r="H12" s="207"/>
      <c r="I12" s="1">
        <v>6</v>
      </c>
      <c r="J12" s="5"/>
      <c r="K12" s="7">
        <v>26939501.920000006</v>
      </c>
      <c r="M12" s="128"/>
    </row>
    <row r="13" spans="1:13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4">
        <f>SUM(J7:J12)</f>
        <v>391010492</v>
      </c>
      <c r="K13" s="53">
        <f>SUM(K7:K12)</f>
        <v>247155938.1699999</v>
      </c>
      <c r="M13" s="128"/>
    </row>
    <row r="14" spans="1:13" ht="12.75">
      <c r="A14" s="206" t="s">
        <v>52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>
        <v>6990314.410000002</v>
      </c>
      <c r="M14" s="128"/>
    </row>
    <row r="15" spans="1:13" ht="12.75">
      <c r="A15" s="206" t="s">
        <v>53</v>
      </c>
      <c r="B15" s="207"/>
      <c r="C15" s="207"/>
      <c r="D15" s="207"/>
      <c r="E15" s="207"/>
      <c r="F15" s="207"/>
      <c r="G15" s="207"/>
      <c r="H15" s="207"/>
      <c r="I15" s="1">
        <v>9</v>
      </c>
      <c r="J15" s="5">
        <v>400421788</v>
      </c>
      <c r="K15" s="7">
        <v>262587535.20000002</v>
      </c>
      <c r="M15" s="128"/>
    </row>
    <row r="16" spans="1:13" ht="12.75">
      <c r="A16" s="206" t="s">
        <v>54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>
        <v>-1777317</v>
      </c>
      <c r="K16" s="7">
        <v>6515410</v>
      </c>
      <c r="M16" s="128"/>
    </row>
    <row r="17" spans="1:13" ht="12.75">
      <c r="A17" s="206" t="s">
        <v>55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>
        <v>-66870925</v>
      </c>
      <c r="K17" s="7"/>
      <c r="M17" s="128"/>
    </row>
    <row r="18" spans="1:13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4">
        <f>SUM(J14:J17)</f>
        <v>331773546</v>
      </c>
      <c r="K18" s="53">
        <f>SUM(K14:K17)</f>
        <v>276093259.61</v>
      </c>
      <c r="M18" s="128"/>
    </row>
    <row r="19" spans="1:13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IF(J13&gt;J18,J13-J18,0)</f>
        <v>59236946</v>
      </c>
      <c r="K19" s="53">
        <f>IF(K13&gt;K18,K13-K18,0)</f>
        <v>0</v>
      </c>
      <c r="M19" s="128"/>
    </row>
    <row r="20" spans="1:13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4">
        <f>IF(J18&gt;J13,J18-J13,0)</f>
        <v>0</v>
      </c>
      <c r="K20" s="53">
        <f>IF(K18&gt;K13,K18-K13,0)</f>
        <v>28937321.440000117</v>
      </c>
      <c r="M20" s="128"/>
    </row>
    <row r="21" spans="1:13" ht="12.75">
      <c r="A21" s="198" t="s">
        <v>159</v>
      </c>
      <c r="B21" s="199"/>
      <c r="C21" s="199"/>
      <c r="D21" s="199"/>
      <c r="E21" s="199"/>
      <c r="F21" s="199"/>
      <c r="G21" s="199"/>
      <c r="H21" s="199"/>
      <c r="I21" s="255"/>
      <c r="J21" s="255"/>
      <c r="K21" s="256"/>
      <c r="M21" s="128"/>
    </row>
    <row r="22" spans="1:13" ht="12.75">
      <c r="A22" s="206" t="s">
        <v>178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/>
      <c r="K22" s="7"/>
      <c r="M22" s="128"/>
    </row>
    <row r="23" spans="1:13" ht="12.75">
      <c r="A23" s="206" t="s">
        <v>179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>
        <v>0</v>
      </c>
      <c r="K23" s="7">
        <v>1904487.98</v>
      </c>
      <c r="M23" s="128"/>
    </row>
    <row r="24" spans="1:13" ht="12.75">
      <c r="A24" s="206" t="s">
        <v>180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>
        <v>25869309</v>
      </c>
      <c r="K24" s="7">
        <v>2684492</v>
      </c>
      <c r="M24" s="128"/>
    </row>
    <row r="25" spans="1:13" ht="12.75">
      <c r="A25" s="206" t="s">
        <v>181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  <c r="M25" s="128"/>
    </row>
    <row r="26" spans="1:13" ht="12.75">
      <c r="A26" s="206" t="s">
        <v>182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  <c r="M26" s="128"/>
    </row>
    <row r="27" spans="1:13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4">
        <f>SUM(J22:J26)</f>
        <v>25869309</v>
      </c>
      <c r="K27" s="53">
        <f>SUM(K22:K26)</f>
        <v>4588979.98</v>
      </c>
      <c r="M27" s="128"/>
    </row>
    <row r="28" spans="1:13" ht="12.75">
      <c r="A28" s="206" t="s">
        <v>115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>
        <v>13798427</v>
      </c>
      <c r="K28" s="7">
        <v>12630208.83</v>
      </c>
      <c r="M28" s="128"/>
    </row>
    <row r="29" spans="1:13" ht="12.75">
      <c r="A29" s="206" t="s">
        <v>116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>
        <v>3875156</v>
      </c>
      <c r="K29" s="7">
        <v>240383.42</v>
      </c>
      <c r="M29" s="128"/>
    </row>
    <row r="30" spans="1:13" ht="12.75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>
        <v>8927312</v>
      </c>
      <c r="K30" s="7">
        <v>14997711.079999983</v>
      </c>
      <c r="M30" s="128"/>
    </row>
    <row r="31" spans="1:13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4">
        <f>SUM(J28:J30)</f>
        <v>26600895</v>
      </c>
      <c r="K31" s="53">
        <f>SUM(K28:K30)</f>
        <v>27868303.329999983</v>
      </c>
      <c r="M31" s="128"/>
    </row>
    <row r="32" spans="1:13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IF(J27&gt;J31,J27-J31,0)</f>
        <v>0</v>
      </c>
      <c r="K32" s="53">
        <f>IF(K27&gt;K31,K27-K31,0)</f>
        <v>0</v>
      </c>
      <c r="M32" s="128"/>
    </row>
    <row r="33" spans="1:13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IF(J31&gt;J27,J31-J27,0)</f>
        <v>731586</v>
      </c>
      <c r="K33" s="53">
        <f>IF(K31&gt;K27,K31-K27,0)</f>
        <v>23279323.349999983</v>
      </c>
      <c r="M33" s="128"/>
    </row>
    <row r="34" spans="1:13" ht="12.75">
      <c r="A34" s="198" t="s">
        <v>160</v>
      </c>
      <c r="B34" s="199"/>
      <c r="C34" s="199"/>
      <c r="D34" s="199"/>
      <c r="E34" s="199"/>
      <c r="F34" s="199"/>
      <c r="G34" s="199"/>
      <c r="H34" s="199"/>
      <c r="I34" s="255"/>
      <c r="J34" s="255"/>
      <c r="K34" s="256"/>
      <c r="M34" s="128"/>
    </row>
    <row r="35" spans="1:13" ht="12.75">
      <c r="A35" s="206" t="s">
        <v>174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/>
      <c r="K35" s="7"/>
      <c r="M35" s="128"/>
    </row>
    <row r="36" spans="1:13" ht="12.75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>
        <v>442860988</v>
      </c>
      <c r="K36" s="7">
        <v>237912794.87</v>
      </c>
      <c r="M36" s="128"/>
    </row>
    <row r="37" spans="1:13" ht="12.75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  <c r="M37" s="128"/>
    </row>
    <row r="38" spans="1:13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4">
        <f>SUM(J35:J37)</f>
        <v>442860988</v>
      </c>
      <c r="K38" s="53">
        <f>SUM(K35:K37)</f>
        <v>237912794.87</v>
      </c>
      <c r="M38" s="128"/>
    </row>
    <row r="39" spans="1:13" ht="12.75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>
        <v>450164202</v>
      </c>
      <c r="K39" s="7">
        <v>144322296.9</v>
      </c>
      <c r="M39" s="128"/>
    </row>
    <row r="40" spans="1:13" ht="12.75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>
        <v>48610822</v>
      </c>
      <c r="K40" s="7"/>
      <c r="M40" s="128"/>
    </row>
    <row r="41" spans="1:13" ht="12.75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  <c r="M41" s="128"/>
    </row>
    <row r="42" spans="1:13" ht="12.75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  <c r="M42" s="128"/>
    </row>
    <row r="43" spans="1:13" ht="12.75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  <c r="M43" s="128"/>
    </row>
    <row r="44" spans="1:13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4">
        <f>SUM(J39:J43)</f>
        <v>498775024</v>
      </c>
      <c r="K44" s="53">
        <f>SUM(K39:K43)</f>
        <v>144322296.9</v>
      </c>
      <c r="M44" s="128"/>
    </row>
    <row r="45" spans="1:13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IF(J38&gt;J44,J38-J44,0)</f>
        <v>0</v>
      </c>
      <c r="K45" s="53">
        <f>IF(K38&gt;K44,K38-K44,0)</f>
        <v>93590497.97</v>
      </c>
      <c r="M45" s="128"/>
    </row>
    <row r="46" spans="1:13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IF(J44&gt;J38,J44-J38,0)</f>
        <v>55914036</v>
      </c>
      <c r="K46" s="53">
        <f>IF(K44&gt;K38,K44-K38,0)</f>
        <v>0</v>
      </c>
      <c r="M46" s="128"/>
    </row>
    <row r="47" spans="1:13" ht="12.75">
      <c r="A47" s="206" t="s">
        <v>70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IF(J19-J20+J32-J33+J45-J46&gt;0,J19-J20+J32-J33+J45-J46,0)</f>
        <v>2591324</v>
      </c>
      <c r="K47" s="53">
        <f>IF(K19-K20+K32-K33+K45-K46&gt;0,K19-K20+K32-K33+K45-K46,0)</f>
        <v>41373853.1799999</v>
      </c>
      <c r="M47" s="128"/>
    </row>
    <row r="48" spans="1:13" ht="12.75">
      <c r="A48" s="206" t="s">
        <v>71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  <c r="M48" s="128"/>
    </row>
    <row r="49" spans="1:13" ht="12.75">
      <c r="A49" s="206" t="s">
        <v>161</v>
      </c>
      <c r="B49" s="207"/>
      <c r="C49" s="207"/>
      <c r="D49" s="207"/>
      <c r="E49" s="207"/>
      <c r="F49" s="207"/>
      <c r="G49" s="207"/>
      <c r="H49" s="207"/>
      <c r="I49" s="1">
        <v>41</v>
      </c>
      <c r="J49" s="5">
        <v>2744467</v>
      </c>
      <c r="K49" s="7">
        <v>2094210</v>
      </c>
      <c r="M49" s="128"/>
    </row>
    <row r="50" spans="1:13" ht="12.75">
      <c r="A50" s="206" t="s">
        <v>175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2591324</v>
      </c>
      <c r="K50" s="7">
        <v>41373853</v>
      </c>
      <c r="M50" s="128"/>
    </row>
    <row r="51" spans="1:13" ht="12.75">
      <c r="A51" s="206" t="s">
        <v>176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  <c r="M51" s="128"/>
    </row>
    <row r="52" spans="1:13" ht="12.75">
      <c r="A52" s="212" t="s">
        <v>177</v>
      </c>
      <c r="B52" s="213"/>
      <c r="C52" s="213"/>
      <c r="D52" s="213"/>
      <c r="E52" s="213"/>
      <c r="F52" s="213"/>
      <c r="G52" s="213"/>
      <c r="H52" s="213"/>
      <c r="I52" s="4">
        <v>44</v>
      </c>
      <c r="J52" s="65">
        <f>J49+J50-J51</f>
        <v>5335791</v>
      </c>
      <c r="K52" s="61">
        <f>K49+K50-K51</f>
        <v>43468063</v>
      </c>
      <c r="M52" s="128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6" t="s">
        <v>279</v>
      </c>
      <c r="J4" s="67" t="s">
        <v>319</v>
      </c>
      <c r="K4" s="67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2">
        <v>2</v>
      </c>
      <c r="J5" s="73" t="s">
        <v>283</v>
      </c>
      <c r="K5" s="73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199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119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120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121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6" t="s">
        <v>123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.75">
      <c r="A14" s="206" t="s">
        <v>124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125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126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127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6" t="s">
        <v>128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9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1" t="s">
        <v>109</v>
      </c>
      <c r="B21" s="264"/>
      <c r="C21" s="264"/>
      <c r="D21" s="264"/>
      <c r="E21" s="264"/>
      <c r="F21" s="264"/>
      <c r="G21" s="264"/>
      <c r="H21" s="265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8" t="s">
        <v>159</v>
      </c>
      <c r="B22" s="199"/>
      <c r="C22" s="199"/>
      <c r="D22" s="199"/>
      <c r="E22" s="199"/>
      <c r="F22" s="199"/>
      <c r="G22" s="199"/>
      <c r="H22" s="199"/>
      <c r="I22" s="255"/>
      <c r="J22" s="255"/>
      <c r="K22" s="256"/>
    </row>
    <row r="23" spans="1:11" ht="12.75">
      <c r="A23" s="206" t="s">
        <v>165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166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321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322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8" t="s">
        <v>160</v>
      </c>
      <c r="B35" s="199"/>
      <c r="C35" s="199"/>
      <c r="D35" s="199"/>
      <c r="E35" s="199"/>
      <c r="F35" s="199"/>
      <c r="G35" s="199"/>
      <c r="H35" s="199"/>
      <c r="I35" s="255">
        <v>0</v>
      </c>
      <c r="J35" s="255"/>
      <c r="K35" s="256"/>
    </row>
    <row r="36" spans="1:11" ht="12.75">
      <c r="A36" s="206" t="s">
        <v>174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125" zoomScaleSheetLayoutView="125" zoomScalePageLayoutView="0" workbookViewId="0" topLeftCell="A1">
      <selection activeCell="N21" sqref="N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3" width="13.00390625" style="76" bestFit="1" customWidth="1"/>
    <col min="14" max="14" width="12.140625" style="76" bestFit="1" customWidth="1"/>
    <col min="15" max="16384" width="9.140625" style="76" customWidth="1"/>
  </cols>
  <sheetData>
    <row r="1" spans="1:12" ht="12.75">
      <c r="A1" s="286" t="s">
        <v>281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5"/>
    </row>
    <row r="2" spans="1:12" ht="15.75">
      <c r="A2" s="42"/>
      <c r="B2" s="74"/>
      <c r="C2" s="271" t="s">
        <v>282</v>
      </c>
      <c r="D2" s="271"/>
      <c r="E2" s="77">
        <v>42736</v>
      </c>
      <c r="F2" s="43" t="s">
        <v>250</v>
      </c>
      <c r="G2" s="272">
        <v>43008</v>
      </c>
      <c r="H2" s="273"/>
      <c r="I2" s="74"/>
      <c r="J2" s="74"/>
      <c r="K2" s="74"/>
      <c r="L2" s="78"/>
    </row>
    <row r="3" spans="1:11" ht="23.25">
      <c r="A3" s="274" t="s">
        <v>59</v>
      </c>
      <c r="B3" s="274"/>
      <c r="C3" s="274"/>
      <c r="D3" s="274"/>
      <c r="E3" s="274"/>
      <c r="F3" s="274"/>
      <c r="G3" s="274"/>
      <c r="H3" s="274"/>
      <c r="I3" s="81" t="s">
        <v>305</v>
      </c>
      <c r="J3" s="82" t="s">
        <v>150</v>
      </c>
      <c r="K3" s="82" t="s">
        <v>151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84">
        <v>2</v>
      </c>
      <c r="J4" s="83" t="s">
        <v>283</v>
      </c>
      <c r="K4" s="83" t="s">
        <v>284</v>
      </c>
    </row>
    <row r="5" spans="1:15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84078800</v>
      </c>
      <c r="K5" s="45">
        <v>84078800</v>
      </c>
      <c r="L5" s="129"/>
      <c r="N5" s="129"/>
      <c r="O5" s="129"/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2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20022877</v>
      </c>
      <c r="K7" s="46">
        <v>20022877</v>
      </c>
      <c r="L7" s="129"/>
    </row>
    <row r="8" spans="1:15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1361143310</v>
      </c>
      <c r="K8" s="46">
        <v>1025219345</v>
      </c>
      <c r="L8" s="129"/>
      <c r="M8" s="129"/>
      <c r="N8" s="129"/>
      <c r="O8" s="129"/>
    </row>
    <row r="9" spans="1:15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-335923965</v>
      </c>
      <c r="K9" s="46">
        <v>159575763</v>
      </c>
      <c r="L9" s="129"/>
      <c r="M9" s="129"/>
      <c r="N9" s="129"/>
      <c r="O9" s="129"/>
    </row>
    <row r="10" spans="1:15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138623824</v>
      </c>
      <c r="K10" s="46">
        <v>138623824</v>
      </c>
      <c r="L10" s="129"/>
      <c r="M10" s="129"/>
      <c r="N10" s="129"/>
      <c r="O10" s="129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3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>
        <v>-1440385</v>
      </c>
      <c r="K12" s="46">
        <v>-1440385</v>
      </c>
      <c r="M12" s="129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3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1266504461</v>
      </c>
      <c r="K14" s="79">
        <f>SUM(K5:K13)</f>
        <v>1426080224</v>
      </c>
      <c r="L14" s="129"/>
      <c r="M14" s="129"/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80" t="s">
        <v>302</v>
      </c>
      <c r="B23" s="281"/>
      <c r="C23" s="281"/>
      <c r="D23" s="281"/>
      <c r="E23" s="281"/>
      <c r="F23" s="281"/>
      <c r="G23" s="281"/>
      <c r="H23" s="281"/>
      <c r="I23" s="47">
        <v>18</v>
      </c>
      <c r="J23" s="45"/>
      <c r="K23" s="45"/>
    </row>
    <row r="24" spans="1:11" ht="17.25" customHeight="1">
      <c r="A24" s="282" t="s">
        <v>303</v>
      </c>
      <c r="B24" s="283"/>
      <c r="C24" s="283"/>
      <c r="D24" s="283"/>
      <c r="E24" s="283"/>
      <c r="F24" s="283"/>
      <c r="G24" s="283"/>
      <c r="H24" s="283"/>
      <c r="I24" s="48">
        <v>19</v>
      </c>
      <c r="J24" s="80"/>
      <c r="K24" s="80"/>
    </row>
    <row r="25" spans="1:11" ht="30" customHeight="1">
      <c r="A25" s="284" t="s">
        <v>304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2" t="s">
        <v>280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3" t="s">
        <v>316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Bojan Marić</cp:lastModifiedBy>
  <cp:lastPrinted>2011-03-28T11:17:39Z</cp:lastPrinted>
  <dcterms:created xsi:type="dcterms:W3CDTF">2008-10-17T11:51:54Z</dcterms:created>
  <dcterms:modified xsi:type="dcterms:W3CDTF">2017-11-30T09:22:12Z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