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545" windowWidth="15570" windowHeight="1083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'Bilanca'!$A$1:$K$123</definedName>
    <definedName name="_xlnm.Print_Area" localSheetId="6">'Bilješke'!$A$1:$J$53</definedName>
    <definedName name="_xlnm.Print_Area" localSheetId="0">'OPĆI PODACI'!$A$1:$I$66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<sst xmlns="http://schemas.openxmlformats.org/spreadsheetml/2006/main" count="418" uniqueCount="367">
  <si>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</si>
  <si>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</si>
  <si>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</si>
  <si>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</si>
  <si>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</si>
  <si>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</si>
  <si>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</si>
  <si>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</si>
  <si>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</si>
  <si>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</si>
  <si>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</si>
  <si>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</si>
  <si>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</si>
  <si>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</si>
  <si>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</si>
  <si>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</si>
  <si>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</si>
  <si>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</si>
  <si>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</si>
  <si>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</si>
  <si>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</si>
  <si>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</si>
  <si>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</si>
  <si>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</si>
  <si>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</si>
  <si>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</si>
  <si>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</si>
  <si>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</si>
  <si>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</si>
  <si>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</si>
  <si>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</si>
  <si>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</si>
  <si>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</si>
  <si>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</si>
  <si>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</si>
  <si>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</si>
  <si>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</si>
  <si>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</si>
  <si>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</si>
  <si>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</si>
  <si>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</si>
  <si>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</si>
  <si>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</si>
  <si>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</si>
  <si>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</si>
  <si>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</si>
  <si>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</si>
  <si>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</si>
  <si>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</si>
  <si>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</si>
  <si>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</si>
  <si>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</si>
  <si>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</si>
  <si>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</si>
  <si>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</si>
  <si>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</si>
  <si>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</si>
  <si>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</si>
  <si>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</si>
  <si>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</si>
  <si>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</si>
  <si>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</si>
  <si>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</si>
  <si>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</si>
  <si>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</si>
  <si>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</si>
  <si>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</si>
  <si>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</si>
  <si>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</si>
  <si>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</si>
  <si>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</si>
  <si>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</si>
  <si>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</si>
  <si>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</si>
  <si>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</si>
  <si>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</si>
  <si>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</si>
  <si>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</si>
  <si>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</si>
  <si>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</si>
  <si>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</si>
  <si>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</si>
  <si>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</si>
  <si>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</si>
  <si>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</si>
  <si>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</si>
  <si>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</si>
  <si>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</si>
  <si>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</si>
  <si>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</si>
  <si>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</si>
  <si>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</si>
  <si>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</si>
  <si>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</si>
  <si>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</si>
  <si>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</si>
  <si>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</si>
  <si>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</si>
  <si>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</si>
  <si>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</si>
  <si>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</si>
  <si>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</si>
  <si>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</si>
  <si>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</si>
  <si>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</si>
  <si>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</si>
  <si>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</si>
  <si>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</si>
  <si>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</si>
  <si>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</si>
  <si>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</si>
  <si>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</si>
  <si>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</si>
  <si>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</si>
  <si>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</si>
  <si>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</si>
  <si>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</si>
  <si>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</si>
  <si>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</si>
  <si>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</si>
  <si>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</si>
  <si>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</si>
  <si>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</si>
  <si>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</si>
  <si>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</si>
  <si>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</si>
  <si>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</si>
  <si>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</si>
  <si>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</si>
  <si>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</si>
  <si>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</si>
  <si>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</si>
  <si>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</si>
  <si>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</si>
  <si>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</si>
  <si>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</si>
  <si>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</si>
  <si>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</si>
  <si>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</si>
  <si>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</si>
  <si>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</si>
  <si>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</si>
  <si>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</si>
  <si>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</si>
  <si>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</si>
  <si>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</si>
  <si>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</si>
  <si>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</si>
  <si>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</si>
  <si>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</si>
  <si>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</si>
  <si>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</si>
  <si>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</si>
  <si>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</si>
  <si>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</si>
  <si>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</si>
  <si>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</si>
  <si>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</si>
  <si>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</si>
  <si>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</si>
  <si>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</si>
  <si>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</si>
  <si>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</si>
  <si>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</si>
  <si>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</si>
  <si>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</si>
  <si>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</si>
  <si>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</si>
  <si>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</si>
  <si>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</si>
  <si>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</si>
  <si>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</si>
  <si>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</si>
  <si>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</si>
  <si>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</si>
  <si>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</si>
  <si>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</si>
  <si>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</si>
  <si>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</si>
  <si>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</si>
  <si>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</si>
  <si>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</si>
  <si>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</si>
  <si>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</si>
  <si>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</si>
  <si>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</si>
  <si>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</si>
  <si>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</si>
  <si>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</si>
  <si>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</si>
  <si>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</si>
  <si>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</si>
  <si>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</si>
  <si>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</si>
  <si>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</si>
  <si>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</si>
  <si>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</si>
  <si>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</si>
  <si>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</si>
  <si>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</si>
  <si>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</si>
  <si>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</si>
  <si>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</si>
  <si>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</si>
  <si>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</si>
  <si>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</si>
  <si>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</si>
  <si>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</si>
  <si>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</si>
  <si>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</si>
  <si>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</si>
  <si>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</si>
  <si>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</si>
  <si>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</si>
  <si>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</si>
  <si>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</si>
  <si>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</si>
  <si>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</si>
  <si>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</si>
  <si>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</si>
  <si>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</si>
  <si>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</si>
  <si>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</si>
  <si>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</si>
  <si>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</si>
  <si>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</si>
  <si>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</si>
  <si>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</si>
  <si>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</si>
  <si>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</si>
  <si>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</si>
  <si>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</si>
  <si>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</si>
  <si>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</si>
  <si>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</si>
  <si>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</si>
  <si>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</si>
  <si>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</si>
  <si>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</si>
  <si>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</si>
  <si>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</si>
  <si>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</si>
  <si>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</si>
  <si>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</si>
  <si>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</si>
  <si>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</si>
  <si>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</si>
  <si>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</si>
  <si>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</si>
  <si>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</si>
  <si>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</si>
  <si>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</si>
  <si>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</si>
  <si>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</si>
  <si>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</si>
  <si>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</si>
  <si>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</si>
  <si>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</si>
  <si>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</si>
  <si>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</si>
  <si>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</si>
  <si>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</si>
  <si>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</si>
  <si>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</si>
  <si>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</si>
  <si>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</si>
  <si>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</si>
  <si>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</si>
  <si>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</si>
  <si>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</si>
  <si>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</si>
  <si>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</si>
  <si>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</si>
  <si>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</si>
  <si>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</si>
  <si>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</si>
  <si>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</si>
  <si>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</si>
  <si>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</si>
  <si>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</si>
  <si>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</si>
  <si>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</si>
  <si>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</si>
  <si>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</si>
  <si>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</si>
  <si>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</si>
  <si>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</si>
  <si>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</si>
  <si>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</si>
  <si>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</si>
  <si>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</si>
  <si>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</si>
  <si>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</si>
  <si>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</si>
  <si>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</si>
  <si>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</si>
  <si>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</si>
  <si>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</si>
  <si>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</si>
  <si>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</si>
  <si>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</si>
  <si>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</si>
  <si>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</si>
  <si>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</si>
  <si>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</si>
  <si>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</si>
  <si>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</si>
  <si>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</si>
  <si>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</si>
  <si>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</si>
  <si>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</si>
  <si>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</si>
  <si>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</si>
  <si>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</si>
  <si>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</si>
  <si>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</si>
  <si>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</si>
  <si>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</si>
  <si>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</si>
  <si>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</si>
  <si>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</si>
  <si>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</si>
  <si>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</si>
  <si>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</si>
  <si>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03115747</t>
  </si>
  <si>
    <t>080001412</t>
  </si>
  <si>
    <t>05050436541</t>
  </si>
  <si>
    <t>JAMNICA DD</t>
  </si>
  <si>
    <t>ZAGREB</t>
  </si>
  <si>
    <t>GETALDIĆEVA 3</t>
  </si>
  <si>
    <t>jamnica@jamnica.hr</t>
  </si>
  <si>
    <t>www.jamnica.company</t>
  </si>
  <si>
    <t>GRAD ZAGREB</t>
  </si>
  <si>
    <t>IVAN MANDIĆ</t>
  </si>
  <si>
    <t>012393122</t>
  </si>
  <si>
    <t>012393213</t>
  </si>
  <si>
    <t>ivan.mandic@jamnica.hr</t>
  </si>
  <si>
    <t>MISLAV GALIĆ</t>
  </si>
  <si>
    <t>1107</t>
  </si>
  <si>
    <t>stanje na dan 31.12.2016.</t>
  </si>
  <si>
    <t>u razdoblju 01.01.2016. do 31.12.2016.</t>
  </si>
  <si>
    <t>DA</t>
  </si>
  <si>
    <t>Obveznik: Jamnica grupa</t>
  </si>
  <si>
    <t>MLADINA DD</t>
  </si>
  <si>
    <t>UL. BANA J. JELAČIĆA 85, JASTREBARSKO</t>
  </si>
  <si>
    <t>03115739</t>
  </si>
  <si>
    <t>FONYODI KFT.</t>
  </si>
  <si>
    <t>BEZSENYI U. 1; FONYODI, MAĐARSKA</t>
  </si>
  <si>
    <t>11222682-2-14</t>
  </si>
  <si>
    <t>JAMNICA MINERALNA VODA D.O.O.</t>
  </si>
  <si>
    <t>LIMBUŠKA CESTA 2; LIMBUŠ; SLOVENIJA</t>
  </si>
  <si>
    <t>1306189</t>
  </si>
  <si>
    <t>MG MIVELA D.O.O. (ranije JAMNICA D.O.O.BEOGRAD)</t>
  </si>
  <si>
    <t>PARTIZANSKE AVIJACIJE BB; BEOGRAD; SRBIJA</t>
  </si>
  <si>
    <t>20080892</t>
  </si>
  <si>
    <t>SARAJEVSKI KISELJAK DD</t>
  </si>
  <si>
    <t>KRALJICE MIRA 7; KISELJAK; BIH</t>
  </si>
  <si>
    <t>4236097460009</t>
  </si>
  <si>
    <t>ROTO DINAMIC D.O.O.</t>
  </si>
  <si>
    <t xml:space="preserve">SAMOBORSKA CESTA 102; ZAGREB </t>
  </si>
  <si>
    <t>03864316</t>
  </si>
  <si>
    <t>AGROKOR-ZAGREB d.o.o.</t>
  </si>
  <si>
    <t>KRALJA TOMISLAVA 27; GRUDE; BIH</t>
  </si>
  <si>
    <t>4272013770004</t>
  </si>
  <si>
    <t>DB KANTUN VELEPRODAJA D.O.O.</t>
  </si>
  <si>
    <t>SAMOBORSKA CESTA 102; ZAGREB</t>
  </si>
  <si>
    <t>04474112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</si>
</sst>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0"/>
    <numFmt numFmtId="200" formatCode="0.000"/>
    <numFmt numFmtId="201" formatCode="_-* #,##0\ _k_n_-;\-* #,##0\ _k_n_-;_-* &quot;-&quot;??\ _k_n_-;_-@_-"/>
  </numFmts>
  <fonts count="6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0"/>
      <name val="Arial CE"/>
      <family val="0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rgb="FFFFFF0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2" fillId="0" borderId="7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8" applyNumberFormat="0" applyFont="0" applyAlignment="0" applyProtection="0"/>
    <xf numFmtId="0" fontId="3" fillId="0" borderId="0">
      <alignment/>
      <protection/>
    </xf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2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33" borderId="11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7" xfId="0" applyNumberFormat="1" applyFont="1" applyFill="1" applyBorder="1" applyAlignment="1" applyProtection="1">
      <alignment vertical="center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0" fontId="3" fillId="0" borderId="0" xfId="69" applyFont="1" applyAlignment="1">
      <alignment/>
      <protection/>
    </xf>
    <xf numFmtId="0" fontId="0" fillId="0" borderId="0" xfId="69" applyFont="1" applyAlignment="1">
      <alignment/>
      <protection/>
    </xf>
    <xf numFmtId="14" fontId="2" fillId="33" borderId="7" xfId="69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69" applyFont="1" applyFill="1" applyBorder="1" applyAlignment="1" applyProtection="1">
      <alignment horizontal="center" vertical="center"/>
      <protection hidden="1" locked="0"/>
    </xf>
    <xf numFmtId="0" fontId="2" fillId="0" borderId="0" xfId="69" applyFont="1" applyFill="1" applyBorder="1" applyAlignment="1" applyProtection="1">
      <alignment horizontal="left" vertical="center"/>
      <protection hidden="1"/>
    </xf>
    <xf numFmtId="0" fontId="3" fillId="0" borderId="0" xfId="69" applyFont="1" applyFill="1" applyBorder="1" applyAlignment="1" applyProtection="1">
      <alignment horizontal="left" vertical="center" wrapText="1"/>
      <protection hidden="1"/>
    </xf>
    <xf numFmtId="0" fontId="3" fillId="0" borderId="0" xfId="69" applyFont="1" applyFill="1" applyBorder="1" applyAlignment="1" applyProtection="1">
      <alignment vertical="center"/>
      <protection hidden="1"/>
    </xf>
    <xf numFmtId="0" fontId="3" fillId="0" borderId="0" xfId="69" applyFont="1" applyFill="1" applyBorder="1" applyAlignment="1" applyProtection="1">
      <alignment horizontal="center" vertical="center" wrapText="1"/>
      <protection hidden="1"/>
    </xf>
    <xf numFmtId="0" fontId="3" fillId="0" borderId="0" xfId="69" applyFont="1" applyBorder="1" applyAlignment="1" applyProtection="1">
      <alignment horizontal="left" vertical="center" wrapText="1"/>
      <protection hidden="1"/>
    </xf>
    <xf numFmtId="0" fontId="3" fillId="0" borderId="0" xfId="69" applyFont="1" applyBorder="1" applyAlignment="1" applyProtection="1">
      <alignment/>
      <protection hidden="1"/>
    </xf>
    <xf numFmtId="0" fontId="3" fillId="0" borderId="0" xfId="69" applyFont="1" applyAlignment="1" applyProtection="1">
      <alignment/>
      <protection hidden="1"/>
    </xf>
    <xf numFmtId="0" fontId="15" fillId="0" borderId="0" xfId="69" applyFont="1" applyBorder="1" applyAlignment="1" applyProtection="1">
      <alignment horizontal="right" vertical="center" wrapText="1"/>
      <protection hidden="1"/>
    </xf>
    <xf numFmtId="0" fontId="15" fillId="0" borderId="0" xfId="69" applyFont="1" applyAlignment="1" applyProtection="1">
      <alignment horizontal="right"/>
      <protection hidden="1"/>
    </xf>
    <xf numFmtId="0" fontId="15" fillId="0" borderId="0" xfId="69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69" applyFont="1" applyFill="1" applyBorder="1" applyAlignment="1" applyProtection="1">
      <alignment horizontal="left" vertical="center"/>
      <protection hidden="1"/>
    </xf>
    <xf numFmtId="0" fontId="3" fillId="0" borderId="0" xfId="69" applyFont="1" applyFill="1" applyBorder="1" applyAlignment="1" applyProtection="1">
      <alignment/>
      <protection hidden="1"/>
    </xf>
    <xf numFmtId="0" fontId="3" fillId="0" borderId="0" xfId="69" applyFont="1" applyAlignment="1" applyProtection="1">
      <alignment horizontal="right" vertical="center"/>
      <protection hidden="1"/>
    </xf>
    <xf numFmtId="0" fontId="3" fillId="0" borderId="0" xfId="69" applyFont="1" applyAlignment="1" applyProtection="1">
      <alignment wrapText="1"/>
      <protection hidden="1"/>
    </xf>
    <xf numFmtId="0" fontId="3" fillId="0" borderId="0" xfId="69" applyFont="1" applyAlignment="1" applyProtection="1">
      <alignment horizontal="right"/>
      <protection hidden="1"/>
    </xf>
    <xf numFmtId="0" fontId="3" fillId="0" borderId="0" xfId="69" applyFont="1" applyAlignment="1" applyProtection="1">
      <alignment horizontal="right" wrapText="1"/>
      <protection hidden="1"/>
    </xf>
    <xf numFmtId="0" fontId="3" fillId="0" borderId="0" xfId="69" applyFont="1" applyBorder="1" applyAlignment="1" applyProtection="1">
      <alignment horizontal="left"/>
      <protection hidden="1"/>
    </xf>
    <xf numFmtId="0" fontId="3" fillId="0" borderId="0" xfId="69" applyFont="1" applyBorder="1" applyAlignment="1" applyProtection="1">
      <alignment vertical="top"/>
      <protection hidden="1"/>
    </xf>
    <xf numFmtId="1" fontId="2" fillId="33" borderId="19" xfId="6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9" applyFont="1" applyBorder="1" applyAlignment="1" applyProtection="1">
      <alignment horizontal="right"/>
      <protection hidden="1"/>
    </xf>
    <xf numFmtId="0" fontId="2" fillId="0" borderId="0" xfId="69" applyFont="1" applyFill="1" applyBorder="1" applyAlignment="1" applyProtection="1">
      <alignment horizontal="right" vertical="center"/>
      <protection hidden="1" locked="0"/>
    </xf>
    <xf numFmtId="0" fontId="3" fillId="0" borderId="0" xfId="69" applyFont="1" applyBorder="1" applyAlignment="1" applyProtection="1">
      <alignment/>
      <protection hidden="1"/>
    </xf>
    <xf numFmtId="3" fontId="2" fillId="33" borderId="19" xfId="69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0" borderId="0" xfId="69" applyFont="1" applyBorder="1" applyAlignment="1" applyProtection="1">
      <alignment vertical="top"/>
      <protection hidden="1"/>
    </xf>
    <xf numFmtId="0" fontId="3" fillId="0" borderId="0" xfId="69" applyFont="1" applyAlignment="1" applyProtection="1">
      <alignment/>
      <protection hidden="1"/>
    </xf>
    <xf numFmtId="49" fontId="2" fillId="33" borderId="19" xfId="69" applyNumberFormat="1" applyFont="1" applyFill="1" applyBorder="1" applyAlignment="1" applyProtection="1">
      <alignment horizontal="right" vertical="center"/>
      <protection hidden="1" locked="0"/>
    </xf>
    <xf numFmtId="0" fontId="3" fillId="0" borderId="0" xfId="69" applyFont="1" applyBorder="1" applyAlignment="1" applyProtection="1">
      <alignment horizontal="left" vertical="top" wrapText="1"/>
      <protection hidden="1"/>
    </xf>
    <xf numFmtId="0" fontId="3" fillId="0" borderId="0" xfId="69" applyFont="1" applyBorder="1" applyAlignment="1" applyProtection="1">
      <alignment horizontal="center" vertical="center"/>
      <protection hidden="1" locked="0"/>
    </xf>
    <xf numFmtId="0" fontId="3" fillId="0" borderId="0" xfId="69" applyFont="1" applyBorder="1" applyAlignment="1" applyProtection="1">
      <alignment vertical="top" wrapText="1"/>
      <protection hidden="1"/>
    </xf>
    <xf numFmtId="0" fontId="3" fillId="0" borderId="0" xfId="69" applyFont="1" applyBorder="1" applyAlignment="1" applyProtection="1">
      <alignment wrapText="1"/>
      <protection hidden="1"/>
    </xf>
    <xf numFmtId="0" fontId="3" fillId="0" borderId="0" xfId="69" applyFont="1" applyAlignment="1" applyProtection="1">
      <alignment horizontal="left" vertical="top" indent="2"/>
      <protection hidden="1"/>
    </xf>
    <xf numFmtId="0" fontId="3" fillId="0" borderId="0" xfId="69" applyFont="1" applyAlignment="1" applyProtection="1">
      <alignment horizontal="left" vertical="top" wrapText="1" indent="2"/>
      <protection hidden="1"/>
    </xf>
    <xf numFmtId="0" fontId="3" fillId="0" borderId="0" xfId="69" applyFont="1" applyBorder="1" applyAlignment="1" applyProtection="1">
      <alignment horizontal="right" vertical="top"/>
      <protection hidden="1"/>
    </xf>
    <xf numFmtId="0" fontId="3" fillId="0" borderId="0" xfId="69" applyFont="1" applyBorder="1" applyAlignment="1" applyProtection="1">
      <alignment horizontal="center" vertical="top"/>
      <protection hidden="1"/>
    </xf>
    <xf numFmtId="0" fontId="3" fillId="0" borderId="0" xfId="69" applyFont="1" applyBorder="1" applyAlignment="1" applyProtection="1">
      <alignment horizontal="center"/>
      <protection hidden="1"/>
    </xf>
    <xf numFmtId="0" fontId="3" fillId="0" borderId="0" xfId="69" applyFont="1" applyBorder="1" applyAlignment="1">
      <alignment/>
      <protection/>
    </xf>
    <xf numFmtId="49" fontId="2" fillId="0" borderId="0" xfId="69" applyNumberFormat="1" applyFont="1" applyBorder="1" applyAlignment="1" applyProtection="1">
      <alignment horizontal="center" vertical="center"/>
      <protection hidden="1" locked="0"/>
    </xf>
    <xf numFmtId="0" fontId="3" fillId="0" borderId="0" xfId="69" applyFont="1" applyBorder="1" applyAlignment="1" applyProtection="1">
      <alignment horizontal="left" vertical="top"/>
      <protection hidden="1"/>
    </xf>
    <xf numFmtId="0" fontId="3" fillId="0" borderId="20" xfId="69" applyFont="1" applyBorder="1" applyAlignment="1" applyProtection="1">
      <alignment/>
      <protection hidden="1"/>
    </xf>
    <xf numFmtId="0" fontId="3" fillId="0" borderId="0" xfId="69" applyFont="1" applyAlignment="1" applyProtection="1">
      <alignment vertical="top"/>
      <protection hidden="1"/>
    </xf>
    <xf numFmtId="0" fontId="3" fillId="0" borderId="0" xfId="69" applyFont="1" applyAlignment="1" applyProtection="1">
      <alignment horizontal="left"/>
      <protection hidden="1"/>
    </xf>
    <xf numFmtId="0" fontId="3" fillId="0" borderId="0" xfId="69" applyFont="1" applyBorder="1" applyAlignment="1" applyProtection="1">
      <alignment vertical="center"/>
      <protection hidden="1"/>
    </xf>
    <xf numFmtId="0" fontId="3" fillId="0" borderId="0" xfId="69" applyFont="1" applyFill="1" applyBorder="1" applyAlignment="1" applyProtection="1">
      <alignment vertical="center"/>
      <protection hidden="1"/>
    </xf>
    <xf numFmtId="0" fontId="2" fillId="0" borderId="0" xfId="69" applyFont="1" applyAlignment="1" applyProtection="1">
      <alignment vertical="center"/>
      <protection hidden="1"/>
    </xf>
    <xf numFmtId="0" fontId="3" fillId="0" borderId="21" xfId="69" applyFont="1" applyBorder="1" applyAlignment="1" applyProtection="1">
      <alignment/>
      <protection hidden="1"/>
    </xf>
    <xf numFmtId="0" fontId="3" fillId="0" borderId="21" xfId="69" applyFont="1" applyBorder="1" applyAlignment="1">
      <alignment/>
      <protection/>
    </xf>
    <xf numFmtId="0" fontId="3" fillId="0" borderId="0" xfId="69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75">
      <alignment vertical="top"/>
      <protection/>
    </xf>
    <xf numFmtId="0" fontId="12" fillId="0" borderId="0" xfId="75" applyAlignment="1">
      <alignment/>
      <protection/>
    </xf>
    <xf numFmtId="0" fontId="19" fillId="0" borderId="0" xfId="75" applyFont="1" applyAlignment="1">
      <alignment/>
      <protection/>
    </xf>
    <xf numFmtId="0" fontId="13" fillId="0" borderId="0" xfId="7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75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75" applyFont="1" applyFill="1" applyBorder="1" applyAlignment="1" applyProtection="1">
      <alignment horizontal="center" vertical="center"/>
      <protection hidden="1"/>
    </xf>
    <xf numFmtId="14" fontId="9" fillId="33" borderId="0" xfId="7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5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33" borderId="11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0" fontId="16" fillId="0" borderId="0" xfId="69" applyFont="1" applyBorder="1" applyAlignment="1" applyProtection="1">
      <alignment vertical="center"/>
      <protection hidden="1"/>
    </xf>
    <xf numFmtId="0" fontId="16" fillId="0" borderId="0" xfId="68" applyFont="1" applyBorder="1" applyAlignment="1" applyProtection="1">
      <alignment vertical="center"/>
      <protection hidden="1"/>
    </xf>
    <xf numFmtId="0" fontId="16" fillId="0" borderId="0" xfId="69" applyFont="1" applyBorder="1" applyAlignment="1" applyProtection="1">
      <alignment/>
      <protection hidden="1"/>
    </xf>
    <xf numFmtId="0" fontId="12" fillId="0" borderId="0" xfId="69" applyAlignment="1">
      <alignment/>
      <protection/>
    </xf>
    <xf numFmtId="0" fontId="16" fillId="0" borderId="0" xfId="69" applyFont="1" applyAlignment="1" applyProtection="1">
      <alignment/>
      <protection hidden="1"/>
    </xf>
    <xf numFmtId="3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3" fontId="5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33" borderId="0" xfId="0" applyNumberFormat="1" applyFont="1" applyFill="1" applyBorder="1" applyAlignment="1" applyProtection="1">
      <alignment vertical="center"/>
      <protection hidden="1"/>
    </xf>
    <xf numFmtId="3" fontId="60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60" fillId="35" borderId="0" xfId="0" applyNumberFormat="1" applyFont="1" applyFill="1" applyBorder="1" applyAlignment="1" applyProtection="1">
      <alignment vertical="center"/>
      <protection hidden="1"/>
    </xf>
    <xf numFmtId="3" fontId="60" fillId="33" borderId="0" xfId="0" applyNumberFormat="1" applyFont="1" applyFill="1" applyBorder="1" applyAlignment="1" applyProtection="1">
      <alignment vertical="center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3" fontId="1" fillId="33" borderId="28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Border="1" applyAlignment="1">
      <alignment/>
    </xf>
    <xf numFmtId="4" fontId="59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69" applyFont="1" applyBorder="1" applyAlignment="1" applyProtection="1">
      <alignment horizontal="right" vertical="center" wrapText="1"/>
      <protection hidden="1"/>
    </xf>
    <xf numFmtId="0" fontId="3" fillId="0" borderId="0" xfId="69" applyFont="1" applyBorder="1" applyAlignment="1" applyProtection="1">
      <alignment horizontal="right" wrapText="1"/>
      <protection hidden="1"/>
    </xf>
    <xf numFmtId="0" fontId="3" fillId="0" borderId="0" xfId="69" applyFont="1" applyAlignment="1" applyProtection="1">
      <alignment horizontal="right" wrapText="1"/>
      <protection hidden="1"/>
    </xf>
    <xf numFmtId="49" fontId="2" fillId="33" borderId="29" xfId="69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69" applyNumberFormat="1" applyFont="1" applyBorder="1" applyAlignment="1" applyProtection="1">
      <alignment horizontal="center" vertical="center"/>
      <protection hidden="1" locked="0"/>
    </xf>
    <xf numFmtId="0" fontId="2" fillId="0" borderId="0" xfId="69" applyFont="1" applyFill="1" applyBorder="1" applyAlignment="1" applyProtection="1">
      <alignment horizontal="left" vertical="center" wrapText="1"/>
      <protection hidden="1"/>
    </xf>
    <xf numFmtId="0" fontId="2" fillId="0" borderId="31" xfId="69" applyFont="1" applyFill="1" applyBorder="1" applyAlignment="1" applyProtection="1">
      <alignment horizontal="left" vertical="center" wrapText="1"/>
      <protection hidden="1"/>
    </xf>
    <xf numFmtId="0" fontId="14" fillId="0" borderId="0" xfId="69" applyFont="1" applyBorder="1" applyAlignment="1" applyProtection="1">
      <alignment horizontal="center" vertical="center" wrapText="1"/>
      <protection hidden="1"/>
    </xf>
    <xf numFmtId="0" fontId="3" fillId="0" borderId="0" xfId="69" applyFont="1" applyAlignment="1" applyProtection="1">
      <alignment horizontal="right" vertical="center"/>
      <protection hidden="1"/>
    </xf>
    <xf numFmtId="0" fontId="3" fillId="0" borderId="31" xfId="69" applyFont="1" applyBorder="1" applyAlignment="1" applyProtection="1">
      <alignment horizontal="right"/>
      <protection hidden="1"/>
    </xf>
    <xf numFmtId="0" fontId="3" fillId="0" borderId="0" xfId="69" applyFont="1" applyAlignment="1" applyProtection="1">
      <alignment wrapText="1"/>
      <protection hidden="1"/>
    </xf>
    <xf numFmtId="0" fontId="1" fillId="0" borderId="0" xfId="69" applyFont="1" applyBorder="1" applyAlignment="1" applyProtection="1">
      <alignment horizontal="right" vertical="center" wrapText="1"/>
      <protection hidden="1"/>
    </xf>
    <xf numFmtId="0" fontId="1" fillId="0" borderId="31" xfId="69" applyFont="1" applyBorder="1" applyAlignment="1" applyProtection="1">
      <alignment horizontal="right" wrapText="1"/>
      <protection hidden="1"/>
    </xf>
    <xf numFmtId="0" fontId="2" fillId="33" borderId="29" xfId="69" applyFont="1" applyFill="1" applyBorder="1" applyAlignment="1" applyProtection="1">
      <alignment horizontal="left" vertical="center"/>
      <protection hidden="1" locked="0"/>
    </xf>
    <xf numFmtId="0" fontId="3" fillId="0" borderId="25" xfId="69" applyFont="1" applyBorder="1" applyAlignment="1">
      <alignment horizontal="left" vertical="center"/>
      <protection/>
    </xf>
    <xf numFmtId="0" fontId="3" fillId="0" borderId="30" xfId="69" applyFont="1" applyBorder="1" applyAlignment="1">
      <alignment horizontal="left" vertical="center"/>
      <protection/>
    </xf>
    <xf numFmtId="1" fontId="2" fillId="33" borderId="29" xfId="69" applyNumberFormat="1" applyFont="1" applyFill="1" applyBorder="1" applyAlignment="1" applyProtection="1">
      <alignment horizontal="center" vertical="center"/>
      <protection hidden="1" locked="0"/>
    </xf>
    <xf numFmtId="1" fontId="2" fillId="33" borderId="30" xfId="69" applyNumberFormat="1" applyFont="1" applyFill="1" applyBorder="1" applyAlignment="1" applyProtection="1">
      <alignment horizontal="center" vertical="center"/>
      <protection hidden="1" locked="0"/>
    </xf>
    <xf numFmtId="0" fontId="2" fillId="33" borderId="29" xfId="69" applyFont="1" applyFill="1" applyBorder="1" applyAlignment="1" applyProtection="1">
      <alignment horizontal="right" vertical="center"/>
      <protection hidden="1" locked="0"/>
    </xf>
    <xf numFmtId="0" fontId="2" fillId="33" borderId="25" xfId="69" applyFont="1" applyFill="1" applyBorder="1" applyAlignment="1" applyProtection="1">
      <alignment horizontal="right" vertical="center"/>
      <protection hidden="1" locked="0"/>
    </xf>
    <xf numFmtId="0" fontId="2" fillId="33" borderId="30" xfId="69" applyFont="1" applyFill="1" applyBorder="1" applyAlignment="1" applyProtection="1">
      <alignment horizontal="right" vertical="center"/>
      <protection hidden="1" locked="0"/>
    </xf>
    <xf numFmtId="49" fontId="2" fillId="33" borderId="30" xfId="69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69" applyFont="1" applyBorder="1" applyAlignment="1">
      <alignment horizontal="left"/>
      <protection/>
    </xf>
    <xf numFmtId="0" fontId="3" fillId="0" borderId="30" xfId="69" applyFont="1" applyBorder="1" applyAlignment="1">
      <alignment horizontal="left"/>
      <protection/>
    </xf>
    <xf numFmtId="0" fontId="4" fillId="33" borderId="29" xfId="56" applyFill="1" applyBorder="1" applyAlignment="1" applyProtection="1">
      <alignment/>
      <protection hidden="1" locked="0"/>
    </xf>
    <xf numFmtId="0" fontId="2" fillId="0" borderId="25" xfId="69" applyFont="1" applyBorder="1" applyAlignment="1" applyProtection="1">
      <alignment/>
      <protection hidden="1" locked="0"/>
    </xf>
    <xf numFmtId="0" fontId="2" fillId="0" borderId="30" xfId="69" applyFont="1" applyBorder="1" applyAlignment="1" applyProtection="1">
      <alignment/>
      <protection hidden="1" locked="0"/>
    </xf>
    <xf numFmtId="0" fontId="3" fillId="0" borderId="18" xfId="69" applyFont="1" applyBorder="1" applyAlignment="1" applyProtection="1">
      <alignment horizontal="right" vertical="center"/>
      <protection hidden="1"/>
    </xf>
    <xf numFmtId="0" fontId="3" fillId="0" borderId="0" xfId="69" applyFont="1" applyBorder="1" applyAlignment="1" applyProtection="1">
      <alignment horizontal="right"/>
      <protection hidden="1"/>
    </xf>
    <xf numFmtId="0" fontId="3" fillId="0" borderId="0" xfId="69" applyFont="1" applyBorder="1" applyAlignment="1" applyProtection="1">
      <alignment horizontal="center" vertical="top"/>
      <protection hidden="1"/>
    </xf>
    <xf numFmtId="0" fontId="3" fillId="0" borderId="0" xfId="69" applyFont="1" applyBorder="1" applyAlignment="1" applyProtection="1">
      <alignment horizontal="center"/>
      <protection hidden="1"/>
    </xf>
    <xf numFmtId="0" fontId="3" fillId="0" borderId="0" xfId="69" applyFont="1" applyAlignment="1" applyProtection="1">
      <alignment horizontal="center" vertical="center"/>
      <protection hidden="1"/>
    </xf>
    <xf numFmtId="0" fontId="3" fillId="0" borderId="0" xfId="69" applyFont="1" applyAlignment="1">
      <alignment horizontal="center" vertical="center"/>
      <protection/>
    </xf>
    <xf numFmtId="0" fontId="3" fillId="0" borderId="0" xfId="69" applyFont="1" applyAlignment="1">
      <alignment horizontal="center"/>
      <protection/>
    </xf>
    <xf numFmtId="0" fontId="3" fillId="0" borderId="0" xfId="69" applyFont="1" applyAlignment="1">
      <alignment horizontal="center" vertical="center"/>
      <protection/>
    </xf>
    <xf numFmtId="0" fontId="3" fillId="0" borderId="0" xfId="69" applyFont="1" applyAlignment="1">
      <alignment vertical="center"/>
      <protection/>
    </xf>
    <xf numFmtId="0" fontId="3" fillId="0" borderId="0" xfId="69" applyFont="1" applyAlignment="1">
      <alignment horizontal="center"/>
      <protection/>
    </xf>
    <xf numFmtId="0" fontId="2" fillId="33" borderId="25" xfId="69" applyFont="1" applyFill="1" applyBorder="1" applyAlignment="1" applyProtection="1">
      <alignment horizontal="left" vertical="center"/>
      <protection hidden="1" locked="0"/>
    </xf>
    <xf numFmtId="0" fontId="2" fillId="33" borderId="30" xfId="69" applyFont="1" applyFill="1" applyBorder="1" applyAlignment="1" applyProtection="1">
      <alignment horizontal="left" vertical="center"/>
      <protection hidden="1" locked="0"/>
    </xf>
    <xf numFmtId="0" fontId="13" fillId="0" borderId="0" xfId="69" applyFont="1" applyAlignment="1">
      <alignment/>
      <protection/>
    </xf>
    <xf numFmtId="0" fontId="3" fillId="0" borderId="0" xfId="69" applyFont="1" applyAlignment="1" applyProtection="1">
      <alignment horizontal="right" vertical="center" wrapText="1"/>
      <protection hidden="1"/>
    </xf>
    <xf numFmtId="0" fontId="3" fillId="0" borderId="31" xfId="69" applyFont="1" applyBorder="1" applyAlignment="1" applyProtection="1">
      <alignment horizontal="right" wrapText="1"/>
      <protection hidden="1"/>
    </xf>
    <xf numFmtId="0" fontId="3" fillId="0" borderId="25" xfId="69" applyFont="1" applyBorder="1" applyAlignment="1">
      <alignment/>
      <protection/>
    </xf>
    <xf numFmtId="0" fontId="3" fillId="0" borderId="30" xfId="69" applyFont="1" applyBorder="1" applyAlignment="1">
      <alignment/>
      <protection/>
    </xf>
    <xf numFmtId="0" fontId="3" fillId="0" borderId="0" xfId="69" applyFont="1" applyBorder="1" applyAlignment="1" applyProtection="1">
      <alignment vertical="top" wrapText="1"/>
      <protection hidden="1"/>
    </xf>
    <xf numFmtId="0" fontId="3" fillId="0" borderId="0" xfId="69" applyFont="1" applyBorder="1" applyAlignment="1" applyProtection="1">
      <alignment wrapText="1"/>
      <protection hidden="1"/>
    </xf>
    <xf numFmtId="0" fontId="3" fillId="0" borderId="32" xfId="69" applyFont="1" applyBorder="1" applyAlignment="1" applyProtection="1">
      <alignment horizontal="center" vertical="top"/>
      <protection hidden="1"/>
    </xf>
    <xf numFmtId="0" fontId="3" fillId="0" borderId="32" xfId="69" applyFont="1" applyBorder="1" applyAlignment="1">
      <alignment horizontal="center"/>
      <protection/>
    </xf>
    <xf numFmtId="0" fontId="3" fillId="0" borderId="32" xfId="69" applyFont="1" applyBorder="1" applyAlignment="1">
      <alignment/>
      <protection/>
    </xf>
    <xf numFmtId="0" fontId="16" fillId="0" borderId="0" xfId="68" applyFont="1" applyBorder="1" applyAlignment="1" applyProtection="1">
      <alignment horizontal="left" vertical="center"/>
      <protection hidden="1"/>
    </xf>
    <xf numFmtId="49" fontId="2" fillId="33" borderId="29" xfId="69" applyNumberFormat="1" applyFont="1" applyFill="1" applyBorder="1" applyAlignment="1" applyProtection="1">
      <alignment horizontal="left" vertical="center"/>
      <protection hidden="1" locked="0"/>
    </xf>
    <xf numFmtId="49" fontId="2" fillId="0" borderId="25" xfId="69" applyNumberFormat="1" applyFont="1" applyBorder="1" applyAlignment="1" applyProtection="1">
      <alignment horizontal="left" vertical="center"/>
      <protection hidden="1" locked="0"/>
    </xf>
    <xf numFmtId="49" fontId="2" fillId="0" borderId="30" xfId="69" applyNumberFormat="1" applyFont="1" applyBorder="1" applyAlignment="1" applyProtection="1">
      <alignment horizontal="left" vertical="center"/>
      <protection hidden="1" locked="0"/>
    </xf>
    <xf numFmtId="0" fontId="20" fillId="0" borderId="0" xfId="69" applyFont="1" applyAlignment="1" applyProtection="1">
      <alignment horizontal="left"/>
      <protection hidden="1"/>
    </xf>
    <xf numFmtId="0" fontId="9" fillId="0" borderId="0" xfId="69" applyFont="1" applyAlignment="1">
      <alignment/>
      <protection/>
    </xf>
    <xf numFmtId="0" fontId="3" fillId="0" borderId="0" xfId="69" applyFont="1" applyBorder="1" applyAlignment="1" applyProtection="1">
      <alignment vertical="center"/>
      <protection hidden="1"/>
    </xf>
    <xf numFmtId="0" fontId="3" fillId="0" borderId="20" xfId="69" applyFont="1" applyBorder="1" applyAlignment="1" applyProtection="1">
      <alignment horizontal="center"/>
      <protection hidden="1"/>
    </xf>
    <xf numFmtId="0" fontId="2" fillId="0" borderId="25" xfId="69" applyFont="1" applyBorder="1" applyAlignment="1" applyProtection="1">
      <alignment horizontal="left" vertical="center"/>
      <protection hidden="1" locked="0"/>
    </xf>
    <xf numFmtId="0" fontId="3" fillId="0" borderId="0" xfId="69" applyFont="1" applyFill="1" applyBorder="1" applyAlignment="1" applyProtection="1">
      <alignment horizontal="center" vertical="top"/>
      <protection hidden="1"/>
    </xf>
    <xf numFmtId="0" fontId="3" fillId="0" borderId="0" xfId="69" applyFont="1" applyFill="1" applyBorder="1" applyAlignment="1" applyProtection="1">
      <alignment horizontal="center"/>
      <protection hidden="1"/>
    </xf>
    <xf numFmtId="49" fontId="4" fillId="33" borderId="29" xfId="56" applyNumberFormat="1" applyFill="1" applyBorder="1" applyAlignment="1" applyProtection="1">
      <alignment horizontal="left" vertical="center"/>
      <protection hidden="1" locked="0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horizontal="left" vertical="center" wrapText="1"/>
    </xf>
    <xf numFmtId="0" fontId="0" fillId="36" borderId="3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/>
    </xf>
    <xf numFmtId="0" fontId="0" fillId="36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6" borderId="29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 vertical="center" wrapText="1"/>
    </xf>
    <xf numFmtId="0" fontId="0" fillId="36" borderId="3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9" fillId="36" borderId="37" xfId="0" applyFont="1" applyFill="1" applyBorder="1" applyAlignment="1">
      <alignment vertical="center" wrapText="1"/>
    </xf>
    <xf numFmtId="0" fontId="9" fillId="36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37" borderId="36" xfId="0" applyFont="1" applyFill="1" applyBorder="1" applyAlignment="1" applyProtection="1">
      <alignment vertical="center" wrapText="1"/>
      <protection hidden="1"/>
    </xf>
    <xf numFmtId="0" fontId="9" fillId="37" borderId="37" xfId="0" applyFont="1" applyFill="1" applyBorder="1" applyAlignment="1" applyProtection="1">
      <alignment vertical="center" wrapText="1"/>
      <protection hidden="1"/>
    </xf>
    <xf numFmtId="0" fontId="9" fillId="37" borderId="38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8" borderId="36" xfId="0" applyFont="1" applyFill="1" applyBorder="1" applyAlignment="1">
      <alignment horizontal="left" vertical="center" wrapText="1"/>
    </xf>
    <xf numFmtId="0" fontId="2" fillId="38" borderId="37" xfId="0" applyFont="1" applyFill="1" applyBorder="1" applyAlignment="1">
      <alignment horizontal="left" vertical="center" wrapText="1"/>
    </xf>
    <xf numFmtId="0" fontId="0" fillId="38" borderId="37" xfId="0" applyFont="1" applyFill="1" applyBorder="1" applyAlignment="1">
      <alignment vertical="center" wrapText="1"/>
    </xf>
    <xf numFmtId="0" fontId="0" fillId="38" borderId="3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75" applyFont="1" applyFill="1" applyBorder="1" applyAlignment="1" applyProtection="1">
      <alignment horizontal="center" vertical="center"/>
      <protection hidden="1"/>
    </xf>
    <xf numFmtId="14" fontId="9" fillId="33" borderId="0" xfId="7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5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7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75" applyFont="1" applyAlignment="1">
      <alignment/>
      <protection/>
    </xf>
    <xf numFmtId="0" fontId="18" fillId="0" borderId="0" xfId="75" applyFont="1" applyBorder="1" applyAlignment="1">
      <alignment horizontal="justify" vertical="top" wrapText="1"/>
      <protection/>
    </xf>
    <xf numFmtId="0" fontId="12" fillId="0" borderId="0" xfId="75" applyAlignme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   si" xfId="60"/>
    <cellStyle name="Normal 2" xfId="61"/>
    <cellStyle name="Normal 2 2" xfId="62"/>
    <cellStyle name="Normal 3" xfId="63"/>
    <cellStyle name="Normal 4" xfId="64"/>
    <cellStyle name="Normal 5" xfId="65"/>
    <cellStyle name="Normal 6" xfId="66"/>
    <cellStyle name="Normal 7" xfId="67"/>
    <cellStyle name="Normal_TFI-KI" xfId="68"/>
    <cellStyle name="Normal_TFI-POD" xfId="69"/>
    <cellStyle name="Note" xfId="70"/>
    <cellStyle name="Obično_Knjiga2" xfId="71"/>
    <cellStyle name="Output" xfId="72"/>
    <cellStyle name="Percent" xfId="73"/>
    <cellStyle name="Percent 2" xfId="74"/>
    <cellStyle name="Style 1" xfId="75"/>
    <cellStyle name="Title" xfId="76"/>
    <cellStyle name="Total" xfId="77"/>
    <cellStyle name="Warning Text" xfId="7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nica@jamnica.hr" TargetMode="External" /><Relationship Id="rId2" Type="http://schemas.openxmlformats.org/officeDocument/2006/relationships/hyperlink" Target="http://www.jamnica.company/" TargetMode="External" /><Relationship Id="rId3" Type="http://schemas.openxmlformats.org/officeDocument/2006/relationships/hyperlink" Target="mailto:ivan.mandic@jam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110" zoomScaleSheetLayoutView="110" zoomScalePageLayoutView="0" workbookViewId="0" topLeftCell="A1">
      <selection activeCell="H21" sqref="H2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76" t="s">
        <v>256</v>
      </c>
      <c r="B1" s="176"/>
      <c r="C1" s="17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42" t="s">
        <v>257</v>
      </c>
      <c r="B2" s="142"/>
      <c r="C2" s="142"/>
      <c r="D2" s="143"/>
      <c r="E2" s="24">
        <v>42370</v>
      </c>
      <c r="F2" s="25"/>
      <c r="G2" s="26" t="s">
        <v>258</v>
      </c>
      <c r="H2" s="24">
        <v>42735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44" t="s">
        <v>259</v>
      </c>
      <c r="B4" s="144"/>
      <c r="C4" s="144"/>
      <c r="D4" s="144"/>
      <c r="E4" s="144"/>
      <c r="F4" s="144"/>
      <c r="G4" s="144"/>
      <c r="H4" s="144"/>
      <c r="I4" s="144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45" t="s">
        <v>260</v>
      </c>
      <c r="B6" s="146"/>
      <c r="C6" s="140" t="s">
        <v>324</v>
      </c>
      <c r="D6" s="141"/>
      <c r="E6" s="147"/>
      <c r="F6" s="147"/>
      <c r="G6" s="147"/>
      <c r="H6" s="147"/>
      <c r="I6" s="39"/>
      <c r="J6" s="22"/>
      <c r="K6" s="22"/>
      <c r="L6" s="22"/>
    </row>
    <row r="7" spans="1:12" ht="12.75">
      <c r="A7" s="40"/>
      <c r="B7" s="40"/>
      <c r="C7" s="31"/>
      <c r="D7" s="31"/>
      <c r="E7" s="147"/>
      <c r="F7" s="147"/>
      <c r="G7" s="147"/>
      <c r="H7" s="147"/>
      <c r="I7" s="39"/>
      <c r="J7" s="22"/>
      <c r="K7" s="22"/>
      <c r="L7" s="22"/>
    </row>
    <row r="8" spans="1:12" ht="12.75">
      <c r="A8" s="148" t="s">
        <v>261</v>
      </c>
      <c r="B8" s="149"/>
      <c r="C8" s="140" t="s">
        <v>325</v>
      </c>
      <c r="D8" s="141"/>
      <c r="E8" s="147"/>
      <c r="F8" s="147"/>
      <c r="G8" s="147"/>
      <c r="H8" s="147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7" t="s">
        <v>262</v>
      </c>
      <c r="B10" s="138"/>
      <c r="C10" s="140" t="s">
        <v>326</v>
      </c>
      <c r="D10" s="141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9"/>
      <c r="B11" s="139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45" t="s">
        <v>263</v>
      </c>
      <c r="B12" s="146"/>
      <c r="C12" s="150" t="s">
        <v>327</v>
      </c>
      <c r="D12" s="151"/>
      <c r="E12" s="151"/>
      <c r="F12" s="151"/>
      <c r="G12" s="151"/>
      <c r="H12" s="151"/>
      <c r="I12" s="152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45" t="s">
        <v>264</v>
      </c>
      <c r="B14" s="146"/>
      <c r="C14" s="153">
        <v>10000</v>
      </c>
      <c r="D14" s="154"/>
      <c r="E14" s="31"/>
      <c r="F14" s="150" t="s">
        <v>328</v>
      </c>
      <c r="G14" s="151"/>
      <c r="H14" s="151"/>
      <c r="I14" s="152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45" t="s">
        <v>265</v>
      </c>
      <c r="B16" s="146"/>
      <c r="C16" s="150" t="s">
        <v>329</v>
      </c>
      <c r="D16" s="151"/>
      <c r="E16" s="151"/>
      <c r="F16" s="151"/>
      <c r="G16" s="151"/>
      <c r="H16" s="151"/>
      <c r="I16" s="152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45" t="s">
        <v>266</v>
      </c>
      <c r="B18" s="146"/>
      <c r="C18" s="161" t="s">
        <v>330</v>
      </c>
      <c r="D18" s="162"/>
      <c r="E18" s="162"/>
      <c r="F18" s="162"/>
      <c r="G18" s="162"/>
      <c r="H18" s="162"/>
      <c r="I18" s="163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45" t="s">
        <v>267</v>
      </c>
      <c r="B20" s="146"/>
      <c r="C20" s="161" t="s">
        <v>331</v>
      </c>
      <c r="D20" s="162"/>
      <c r="E20" s="162"/>
      <c r="F20" s="162"/>
      <c r="G20" s="162"/>
      <c r="H20" s="162"/>
      <c r="I20" s="163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45" t="s">
        <v>268</v>
      </c>
      <c r="B22" s="146"/>
      <c r="C22" s="44">
        <v>133</v>
      </c>
      <c r="D22" s="150" t="s">
        <v>328</v>
      </c>
      <c r="E22" s="159"/>
      <c r="F22" s="160"/>
      <c r="G22" s="164"/>
      <c r="H22" s="16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45" t="s">
        <v>269</v>
      </c>
      <c r="B24" s="146"/>
      <c r="C24" s="44">
        <v>21</v>
      </c>
      <c r="D24" s="150" t="s">
        <v>332</v>
      </c>
      <c r="E24" s="159"/>
      <c r="F24" s="159"/>
      <c r="G24" s="160"/>
      <c r="H24" s="38" t="s">
        <v>270</v>
      </c>
      <c r="I24" s="48">
        <v>2098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45" t="s">
        <v>272</v>
      </c>
      <c r="B26" s="146"/>
      <c r="C26" s="49" t="s">
        <v>341</v>
      </c>
      <c r="D26" s="50"/>
      <c r="E26" s="22"/>
      <c r="F26" s="51"/>
      <c r="G26" s="145" t="s">
        <v>273</v>
      </c>
      <c r="H26" s="146"/>
      <c r="I26" s="52" t="s">
        <v>338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68" t="s">
        <v>274</v>
      </c>
      <c r="B28" s="169"/>
      <c r="C28" s="170"/>
      <c r="D28" s="170"/>
      <c r="E28" s="171" t="s">
        <v>275</v>
      </c>
      <c r="F28" s="172"/>
      <c r="G28" s="172"/>
      <c r="H28" s="173" t="s">
        <v>276</v>
      </c>
      <c r="I28" s="17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55" t="s">
        <v>343</v>
      </c>
      <c r="B30" s="156"/>
      <c r="C30" s="156"/>
      <c r="D30" s="157"/>
      <c r="E30" s="155" t="s">
        <v>344</v>
      </c>
      <c r="F30" s="156"/>
      <c r="G30" s="157"/>
      <c r="H30" s="140" t="s">
        <v>345</v>
      </c>
      <c r="I30" s="158"/>
      <c r="J30" s="22"/>
      <c r="K30" s="22"/>
      <c r="L30" s="22"/>
    </row>
    <row r="31" spans="1:12" ht="12.75">
      <c r="A31" s="45"/>
      <c r="B31" s="45"/>
      <c r="C31" s="43"/>
      <c r="D31" s="181"/>
      <c r="E31" s="181"/>
      <c r="F31" s="181"/>
      <c r="G31" s="182"/>
      <c r="H31" s="31"/>
      <c r="I31" s="57"/>
      <c r="J31" s="22"/>
      <c r="K31" s="22"/>
      <c r="L31" s="22"/>
    </row>
    <row r="32" spans="1:12" ht="12.75">
      <c r="A32" s="155" t="s">
        <v>346</v>
      </c>
      <c r="B32" s="156"/>
      <c r="C32" s="156"/>
      <c r="D32" s="157"/>
      <c r="E32" s="155" t="s">
        <v>347</v>
      </c>
      <c r="F32" s="156"/>
      <c r="G32" s="157"/>
      <c r="H32" s="140" t="s">
        <v>348</v>
      </c>
      <c r="I32" s="15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55" t="s">
        <v>349</v>
      </c>
      <c r="B34" s="156"/>
      <c r="C34" s="156"/>
      <c r="D34" s="157"/>
      <c r="E34" s="155" t="s">
        <v>350</v>
      </c>
      <c r="F34" s="156"/>
      <c r="G34" s="157"/>
      <c r="H34" s="140" t="s">
        <v>351</v>
      </c>
      <c r="I34" s="15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50" t="s">
        <v>352</v>
      </c>
      <c r="B36" s="174"/>
      <c r="C36" s="174"/>
      <c r="D36" s="175"/>
      <c r="E36" s="155" t="s">
        <v>353</v>
      </c>
      <c r="F36" s="156"/>
      <c r="G36" s="157"/>
      <c r="H36" s="140" t="s">
        <v>354</v>
      </c>
      <c r="I36" s="158"/>
      <c r="J36" s="22"/>
      <c r="K36" s="22"/>
      <c r="L36" s="22"/>
    </row>
    <row r="37" spans="1:12" ht="12.75">
      <c r="A37" s="59"/>
      <c r="B37" s="59"/>
      <c r="C37" s="166"/>
      <c r="D37" s="167"/>
      <c r="E37" s="31"/>
      <c r="F37" s="166"/>
      <c r="G37" s="167"/>
      <c r="H37" s="31"/>
      <c r="I37" s="31"/>
      <c r="J37" s="22"/>
      <c r="K37" s="22"/>
      <c r="L37" s="22"/>
    </row>
    <row r="38" spans="1:12" ht="12.75">
      <c r="A38" s="155" t="s">
        <v>355</v>
      </c>
      <c r="B38" s="156"/>
      <c r="C38" s="156"/>
      <c r="D38" s="157"/>
      <c r="E38" s="155" t="s">
        <v>356</v>
      </c>
      <c r="F38" s="156"/>
      <c r="G38" s="157"/>
      <c r="H38" s="140" t="s">
        <v>357</v>
      </c>
      <c r="I38" s="15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55" t="s">
        <v>358</v>
      </c>
      <c r="B40" s="156"/>
      <c r="C40" s="156"/>
      <c r="D40" s="157"/>
      <c r="E40" s="155" t="s">
        <v>359</v>
      </c>
      <c r="F40" s="156"/>
      <c r="G40" s="157"/>
      <c r="H40" s="140" t="s">
        <v>360</v>
      </c>
      <c r="I40" s="158"/>
      <c r="J40" s="22"/>
      <c r="K40" s="22"/>
      <c r="L40" s="22"/>
    </row>
    <row r="41" spans="1:12" ht="12.75">
      <c r="A41" s="62"/>
      <c r="B41" s="62"/>
      <c r="C41" s="62"/>
      <c r="D41" s="62"/>
      <c r="E41" s="62"/>
      <c r="F41" s="62"/>
      <c r="G41" s="62"/>
      <c r="H41" s="62"/>
      <c r="I41" s="63"/>
      <c r="J41" s="22"/>
      <c r="K41" s="22"/>
      <c r="L41" s="22"/>
    </row>
    <row r="42" spans="1:12" ht="12.75">
      <c r="A42" s="155" t="s">
        <v>361</v>
      </c>
      <c r="B42" s="156"/>
      <c r="C42" s="156"/>
      <c r="D42" s="157"/>
      <c r="E42" s="155" t="s">
        <v>362</v>
      </c>
      <c r="F42" s="156"/>
      <c r="G42" s="157"/>
      <c r="H42" s="140" t="s">
        <v>363</v>
      </c>
      <c r="I42" s="158"/>
      <c r="J42" s="22"/>
      <c r="K42" s="22"/>
      <c r="L42" s="22"/>
    </row>
    <row r="43" spans="1:12" ht="12.75">
      <c r="A43" s="59"/>
      <c r="B43" s="59"/>
      <c r="C43" s="60"/>
      <c r="D43" s="61"/>
      <c r="E43" s="31"/>
      <c r="F43" s="60"/>
      <c r="G43" s="61"/>
      <c r="H43" s="31"/>
      <c r="I43" s="31"/>
      <c r="J43" s="22"/>
      <c r="K43" s="22"/>
      <c r="L43" s="22"/>
    </row>
    <row r="44" spans="1:12" ht="12.75">
      <c r="A44" s="155" t="s">
        <v>364</v>
      </c>
      <c r="B44" s="156"/>
      <c r="C44" s="156"/>
      <c r="D44" s="157"/>
      <c r="E44" s="155" t="s">
        <v>365</v>
      </c>
      <c r="F44" s="156"/>
      <c r="G44" s="157"/>
      <c r="H44" s="140" t="s">
        <v>366</v>
      </c>
      <c r="I44" s="158"/>
      <c r="J44" s="22"/>
      <c r="K44" s="22"/>
      <c r="L44" s="22"/>
    </row>
    <row r="45" spans="1:12" ht="12.75">
      <c r="A45" s="64"/>
      <c r="B45" s="64"/>
      <c r="C45" s="64"/>
      <c r="D45" s="42"/>
      <c r="E45" s="42"/>
      <c r="F45" s="64"/>
      <c r="G45" s="42"/>
      <c r="H45" s="42"/>
      <c r="I45" s="42"/>
      <c r="J45" s="22"/>
      <c r="K45" s="22"/>
      <c r="L45" s="22"/>
    </row>
    <row r="46" spans="1:12" ht="12.75">
      <c r="A46" s="177" t="s">
        <v>277</v>
      </c>
      <c r="B46" s="178"/>
      <c r="C46" s="140"/>
      <c r="D46" s="141"/>
      <c r="E46" s="32"/>
      <c r="F46" s="150"/>
      <c r="G46" s="179"/>
      <c r="H46" s="179"/>
      <c r="I46" s="180"/>
      <c r="J46" s="22"/>
      <c r="K46" s="22"/>
      <c r="L46" s="22"/>
    </row>
    <row r="47" spans="1:12" ht="12.75">
      <c r="A47" s="59"/>
      <c r="B47" s="59"/>
      <c r="C47" s="166"/>
      <c r="D47" s="167"/>
      <c r="E47" s="31"/>
      <c r="F47" s="166"/>
      <c r="G47" s="193"/>
      <c r="H47" s="65"/>
      <c r="I47" s="65"/>
      <c r="J47" s="22"/>
      <c r="K47" s="22"/>
      <c r="L47" s="22"/>
    </row>
    <row r="48" spans="1:12" ht="12.75">
      <c r="A48" s="177" t="s">
        <v>278</v>
      </c>
      <c r="B48" s="178"/>
      <c r="C48" s="150" t="s">
        <v>333</v>
      </c>
      <c r="D48" s="194"/>
      <c r="E48" s="194"/>
      <c r="F48" s="194"/>
      <c r="G48" s="194"/>
      <c r="H48" s="194"/>
      <c r="I48" s="194"/>
      <c r="J48" s="22"/>
      <c r="K48" s="22"/>
      <c r="L48" s="22"/>
    </row>
    <row r="49" spans="1:12" ht="12.75">
      <c r="A49" s="40"/>
      <c r="B49" s="40"/>
      <c r="C49" s="66" t="s">
        <v>279</v>
      </c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77" t="s">
        <v>280</v>
      </c>
      <c r="B50" s="178"/>
      <c r="C50" s="187" t="s">
        <v>334</v>
      </c>
      <c r="D50" s="188"/>
      <c r="E50" s="189"/>
      <c r="F50" s="32"/>
      <c r="G50" s="38" t="s">
        <v>281</v>
      </c>
      <c r="H50" s="187" t="s">
        <v>335</v>
      </c>
      <c r="I50" s="189"/>
      <c r="J50" s="22"/>
      <c r="K50" s="22"/>
      <c r="L50" s="22"/>
    </row>
    <row r="51" spans="1:12" ht="12.75">
      <c r="A51" s="40"/>
      <c r="B51" s="40"/>
      <c r="C51" s="66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77" t="s">
        <v>266</v>
      </c>
      <c r="B52" s="178"/>
      <c r="C52" s="197" t="s">
        <v>336</v>
      </c>
      <c r="D52" s="188"/>
      <c r="E52" s="188"/>
      <c r="F52" s="188"/>
      <c r="G52" s="188"/>
      <c r="H52" s="188"/>
      <c r="I52" s="189"/>
      <c r="J52" s="22"/>
      <c r="K52" s="22"/>
      <c r="L52" s="22"/>
    </row>
    <row r="53" spans="1:12" ht="12.75">
      <c r="A53" s="40"/>
      <c r="B53" s="40"/>
      <c r="C53" s="32"/>
      <c r="D53" s="32"/>
      <c r="E53" s="32"/>
      <c r="F53" s="32"/>
      <c r="G53" s="32"/>
      <c r="H53" s="32"/>
      <c r="I53" s="32"/>
      <c r="J53" s="22"/>
      <c r="K53" s="22"/>
      <c r="L53" s="22"/>
    </row>
    <row r="54" spans="1:12" ht="12.75">
      <c r="A54" s="145" t="s">
        <v>282</v>
      </c>
      <c r="B54" s="146"/>
      <c r="C54" s="187" t="s">
        <v>337</v>
      </c>
      <c r="D54" s="188"/>
      <c r="E54" s="188"/>
      <c r="F54" s="188"/>
      <c r="G54" s="188"/>
      <c r="H54" s="188"/>
      <c r="I54" s="152"/>
      <c r="J54" s="22"/>
      <c r="K54" s="22"/>
      <c r="L54" s="22"/>
    </row>
    <row r="55" spans="1:12" ht="12.75">
      <c r="A55" s="67"/>
      <c r="B55" s="67"/>
      <c r="C55" s="192" t="s">
        <v>283</v>
      </c>
      <c r="D55" s="192"/>
      <c r="E55" s="192"/>
      <c r="F55" s="192"/>
      <c r="G55" s="192"/>
      <c r="H55" s="192"/>
      <c r="I55" s="69"/>
      <c r="J55" s="22"/>
      <c r="K55" s="22"/>
      <c r="L55" s="22"/>
    </row>
    <row r="56" spans="1:12" ht="12.75">
      <c r="A56" s="67"/>
      <c r="B56" s="67"/>
      <c r="C56" s="68"/>
      <c r="D56" s="68"/>
      <c r="E56" s="68"/>
      <c r="F56" s="68"/>
      <c r="G56" s="68"/>
      <c r="H56" s="68"/>
      <c r="I56" s="69"/>
      <c r="J56" s="22"/>
      <c r="K56" s="22"/>
      <c r="L56" s="22"/>
    </row>
    <row r="57" spans="1:12" ht="12.75">
      <c r="A57" s="67"/>
      <c r="B57" s="190" t="s">
        <v>284</v>
      </c>
      <c r="C57" s="191"/>
      <c r="D57" s="191"/>
      <c r="E57" s="191"/>
      <c r="F57" s="111"/>
      <c r="G57" s="111"/>
      <c r="H57" s="112"/>
      <c r="I57" s="112"/>
      <c r="J57" s="22"/>
      <c r="K57" s="22"/>
      <c r="L57" s="22"/>
    </row>
    <row r="58" spans="1:12" ht="12.75">
      <c r="A58" s="67"/>
      <c r="B58" s="113" t="s">
        <v>323</v>
      </c>
      <c r="C58" s="114"/>
      <c r="D58" s="114"/>
      <c r="E58" s="114"/>
      <c r="F58" s="114"/>
      <c r="G58" s="114"/>
      <c r="H58" s="186" t="s">
        <v>317</v>
      </c>
      <c r="I58" s="186"/>
      <c r="J58" s="22"/>
      <c r="K58" s="22"/>
      <c r="L58" s="22"/>
    </row>
    <row r="59" spans="1:12" ht="12.75">
      <c r="A59" s="67"/>
      <c r="B59" s="113" t="s">
        <v>318</v>
      </c>
      <c r="C59" s="114"/>
      <c r="D59" s="114"/>
      <c r="E59" s="114"/>
      <c r="F59" s="114"/>
      <c r="G59" s="114"/>
      <c r="H59" s="186"/>
      <c r="I59" s="186"/>
      <c r="J59" s="22"/>
      <c r="K59" s="22"/>
      <c r="L59" s="22"/>
    </row>
    <row r="60" spans="1:12" ht="12.75">
      <c r="A60" s="67"/>
      <c r="B60" s="113" t="s">
        <v>319</v>
      </c>
      <c r="C60" s="114"/>
      <c r="D60" s="114"/>
      <c r="E60" s="114"/>
      <c r="F60" s="114"/>
      <c r="G60" s="114"/>
      <c r="H60" s="186"/>
      <c r="I60" s="186"/>
      <c r="J60" s="22"/>
      <c r="K60" s="22"/>
      <c r="L60" s="22"/>
    </row>
    <row r="61" spans="1:12" ht="12.75">
      <c r="A61" s="67"/>
      <c r="B61" s="113" t="s">
        <v>320</v>
      </c>
      <c r="C61" s="115"/>
      <c r="D61" s="115"/>
      <c r="E61" s="115"/>
      <c r="F61" s="115"/>
      <c r="G61" s="115"/>
      <c r="H61" s="186"/>
      <c r="I61" s="186"/>
      <c r="J61" s="22"/>
      <c r="K61" s="22"/>
      <c r="L61" s="22"/>
    </row>
    <row r="62" spans="1:12" ht="12.75">
      <c r="A62" s="67"/>
      <c r="B62" s="113" t="s">
        <v>321</v>
      </c>
      <c r="C62" s="115"/>
      <c r="D62" s="115"/>
      <c r="E62" s="115"/>
      <c r="F62" s="115"/>
      <c r="G62" s="115"/>
      <c r="H62" s="186"/>
      <c r="I62" s="186"/>
      <c r="J62" s="22"/>
      <c r="K62" s="22"/>
      <c r="L62" s="22"/>
    </row>
    <row r="63" spans="1:12" ht="12.75">
      <c r="A63" s="67"/>
      <c r="B63" s="67"/>
      <c r="C63" s="68"/>
      <c r="D63" s="68"/>
      <c r="E63" s="68"/>
      <c r="F63" s="68"/>
      <c r="G63" s="68"/>
      <c r="H63" s="68"/>
      <c r="I63" s="69"/>
      <c r="J63" s="22"/>
      <c r="K63" s="22"/>
      <c r="L63" s="22"/>
    </row>
    <row r="64" spans="1:12" ht="13.5" thickBot="1">
      <c r="A64" s="70" t="s">
        <v>285</v>
      </c>
      <c r="B64" s="32"/>
      <c r="C64" s="32"/>
      <c r="D64" s="32"/>
      <c r="E64" s="32"/>
      <c r="F64" s="32"/>
      <c r="G64" s="71"/>
      <c r="H64" s="72"/>
      <c r="I64" s="71"/>
      <c r="J64" s="22"/>
      <c r="K64" s="22"/>
      <c r="L64" s="22"/>
    </row>
    <row r="65" spans="1:12" ht="12.75">
      <c r="A65" s="32"/>
      <c r="B65" s="32"/>
      <c r="C65" s="32"/>
      <c r="D65" s="32"/>
      <c r="E65" s="67" t="s">
        <v>286</v>
      </c>
      <c r="F65" s="22"/>
      <c r="G65" s="183" t="s">
        <v>287</v>
      </c>
      <c r="H65" s="184"/>
      <c r="I65" s="185"/>
      <c r="J65" s="22"/>
      <c r="K65" s="22"/>
      <c r="L65" s="22"/>
    </row>
    <row r="66" spans="1:12" ht="12.75">
      <c r="A66" s="73"/>
      <c r="B66" s="73"/>
      <c r="C66" s="37"/>
      <c r="D66" s="37"/>
      <c r="E66" s="37"/>
      <c r="F66" s="37"/>
      <c r="G66" s="195"/>
      <c r="H66" s="196"/>
      <c r="I66" s="37"/>
      <c r="J66" s="22"/>
      <c r="K66" s="22"/>
      <c r="L66" s="22"/>
    </row>
  </sheetData>
  <sheetProtection/>
  <protectedRanges>
    <protectedRange sqref="E2 H2 C6:D6 C8:D8 C10:D10 C26 I24" name="Range1"/>
    <protectedRange sqref="C12:I12" name="Range1_1"/>
    <protectedRange sqref="C14:D14" name="Range1_2"/>
    <protectedRange sqref="F14:I14" name="Range1_3"/>
    <protectedRange sqref="C16:I16" name="Range1_4"/>
    <protectedRange sqref="C18:I18" name="Range1_5"/>
    <protectedRange sqref="C20:I20" name="Range1_6"/>
    <protectedRange sqref="C22" name="Range1_7"/>
    <protectedRange sqref="D22:F22" name="Range1_8"/>
    <protectedRange sqref="C24" name="Range1_9"/>
    <protectedRange sqref="D24:G24" name="Range1_10"/>
    <protectedRange sqref="I26" name="Range1_12"/>
    <protectedRange sqref="A30:I30" name="Range1_13"/>
    <protectedRange sqref="A32:I32" name="Range1_15"/>
    <protectedRange sqref="A34:D34" name="Range1_16"/>
  </protectedRanges>
  <mergeCells count="77">
    <mergeCell ref="B57:E57"/>
    <mergeCell ref="C55:H55"/>
    <mergeCell ref="H44:I44"/>
    <mergeCell ref="F47:G47"/>
    <mergeCell ref="C48:I48"/>
    <mergeCell ref="G66:H66"/>
    <mergeCell ref="A52:B52"/>
    <mergeCell ref="C52:I52"/>
    <mergeCell ref="A54:B54"/>
    <mergeCell ref="C54:I54"/>
    <mergeCell ref="G65:I65"/>
    <mergeCell ref="H58:I62"/>
    <mergeCell ref="A40:D40"/>
    <mergeCell ref="E40:G40"/>
    <mergeCell ref="H40:I40"/>
    <mergeCell ref="A50:B50"/>
    <mergeCell ref="C50:E50"/>
    <mergeCell ref="H50:I50"/>
    <mergeCell ref="E42:G42"/>
    <mergeCell ref="H42:I42"/>
    <mergeCell ref="A44:D44"/>
    <mergeCell ref="E44:G44"/>
    <mergeCell ref="A1:C1"/>
    <mergeCell ref="A48:B48"/>
    <mergeCell ref="A46:B46"/>
    <mergeCell ref="C46:D46"/>
    <mergeCell ref="F46:I46"/>
    <mergeCell ref="C47:D47"/>
    <mergeCell ref="A42:D42"/>
    <mergeCell ref="D31:G31"/>
    <mergeCell ref="A34:D34"/>
    <mergeCell ref="E34:G34"/>
    <mergeCell ref="H34:I34"/>
    <mergeCell ref="A36:D36"/>
    <mergeCell ref="E36:G36"/>
    <mergeCell ref="H36:I36"/>
    <mergeCell ref="A38:D38"/>
    <mergeCell ref="E38:G38"/>
    <mergeCell ref="C37:D37"/>
    <mergeCell ref="F37:G37"/>
    <mergeCell ref="H38:I38"/>
    <mergeCell ref="G26:H26"/>
    <mergeCell ref="A28:D28"/>
    <mergeCell ref="E28:G28"/>
    <mergeCell ref="H28:I28"/>
    <mergeCell ref="A30:D30"/>
    <mergeCell ref="A18:B18"/>
    <mergeCell ref="C18:I18"/>
    <mergeCell ref="A20:B20"/>
    <mergeCell ref="C20:I20"/>
    <mergeCell ref="A22:B22"/>
    <mergeCell ref="D22:F22"/>
    <mergeCell ref="G22:H22"/>
    <mergeCell ref="A32:D32"/>
    <mergeCell ref="E32:G32"/>
    <mergeCell ref="H32:I32"/>
    <mergeCell ref="A24:B24"/>
    <mergeCell ref="D24:G24"/>
    <mergeCell ref="A26:B26"/>
    <mergeCell ref="E30:G30"/>
    <mergeCell ref="H30:I30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mnica@jamnica.hr"/>
    <hyperlink ref="C20" r:id="rId2" display="www.jamnica.company"/>
    <hyperlink ref="C52" r:id="rId3" display="ivan.mandic@jamnic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="110" zoomScaleSheetLayoutView="110" zoomScalePageLayoutView="0" workbookViewId="0" topLeftCell="A67">
      <selection activeCell="K79" sqref="K79"/>
    </sheetView>
  </sheetViews>
  <sheetFormatPr defaultColWidth="9.140625" defaultRowHeight="12.75"/>
  <cols>
    <col min="10" max="10" width="13.421875" style="0" customWidth="1"/>
    <col min="11" max="11" width="12.28125" style="0" customWidth="1"/>
    <col min="12" max="12" width="12.8515625" style="0" bestFit="1" customWidth="1"/>
    <col min="13" max="13" width="12.8515625" style="120" bestFit="1" customWidth="1"/>
    <col min="14" max="14" width="11.140625" style="120" bestFit="1" customWidth="1"/>
    <col min="15" max="15" width="9.140625" style="120" customWidth="1"/>
  </cols>
  <sheetData>
    <row r="1" spans="1:11" ht="12.75">
      <c r="A1" s="229" t="s">
        <v>159</v>
      </c>
      <c r="B1" s="230"/>
      <c r="C1" s="230"/>
      <c r="D1" s="230"/>
      <c r="E1" s="230"/>
      <c r="F1" s="230"/>
      <c r="G1" s="230"/>
      <c r="H1" s="230"/>
      <c r="I1" s="230"/>
      <c r="J1" s="230"/>
      <c r="K1" s="231"/>
    </row>
    <row r="2" spans="1:11" ht="12.75">
      <c r="A2" s="233" t="s">
        <v>339</v>
      </c>
      <c r="B2" s="234"/>
      <c r="C2" s="234"/>
      <c r="D2" s="234"/>
      <c r="E2" s="234"/>
      <c r="F2" s="234"/>
      <c r="G2" s="234"/>
      <c r="H2" s="234"/>
      <c r="I2" s="234"/>
      <c r="J2" s="234"/>
      <c r="K2" s="232"/>
    </row>
    <row r="3" spans="1:11" ht="12.7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12.75">
      <c r="A4" s="236" t="s">
        <v>342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34.5" thickBot="1">
      <c r="A5" s="239" t="s">
        <v>61</v>
      </c>
      <c r="B5" s="240"/>
      <c r="C5" s="240"/>
      <c r="D5" s="240"/>
      <c r="E5" s="240"/>
      <c r="F5" s="240"/>
      <c r="G5" s="240"/>
      <c r="H5" s="241"/>
      <c r="I5" s="75" t="s">
        <v>288</v>
      </c>
      <c r="J5" s="76" t="s">
        <v>115</v>
      </c>
      <c r="K5" s="77" t="s">
        <v>116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79">
        <v>2</v>
      </c>
      <c r="J6" s="78">
        <v>3</v>
      </c>
      <c r="K6" s="78">
        <v>4</v>
      </c>
    </row>
    <row r="7" spans="1:11" ht="12.75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5"/>
    </row>
    <row r="8" spans="1:11" ht="12.75">
      <c r="A8" s="207" t="s">
        <v>62</v>
      </c>
      <c r="B8" s="208"/>
      <c r="C8" s="208"/>
      <c r="D8" s="208"/>
      <c r="E8" s="208"/>
      <c r="F8" s="208"/>
      <c r="G8" s="208"/>
      <c r="H8" s="228"/>
      <c r="I8" s="6">
        <v>1</v>
      </c>
      <c r="J8" s="11"/>
      <c r="K8" s="11"/>
    </row>
    <row r="9" spans="1:11" ht="12.75">
      <c r="A9" s="217" t="s">
        <v>13</v>
      </c>
      <c r="B9" s="218"/>
      <c r="C9" s="218"/>
      <c r="D9" s="218"/>
      <c r="E9" s="218"/>
      <c r="F9" s="218"/>
      <c r="G9" s="218"/>
      <c r="H9" s="219"/>
      <c r="I9" s="4">
        <v>2</v>
      </c>
      <c r="J9" s="12">
        <f>J10+J17+J27+J36+J40</f>
        <v>936111371</v>
      </c>
      <c r="K9" s="12">
        <f>K10+K17+K27+K36+K40</f>
        <v>918583865.52037</v>
      </c>
    </row>
    <row r="10" spans="1:11" ht="12.75">
      <c r="A10" s="211" t="s">
        <v>213</v>
      </c>
      <c r="B10" s="212"/>
      <c r="C10" s="212"/>
      <c r="D10" s="212"/>
      <c r="E10" s="212"/>
      <c r="F10" s="212"/>
      <c r="G10" s="212"/>
      <c r="H10" s="213"/>
      <c r="I10" s="4">
        <v>3</v>
      </c>
      <c r="J10" s="12">
        <f>SUM(J11:J16)</f>
        <v>188914412</v>
      </c>
      <c r="K10" s="12">
        <f>SUM(K11:K16)</f>
        <v>231414288</v>
      </c>
    </row>
    <row r="11" spans="1:11" ht="12.75">
      <c r="A11" s="211" t="s">
        <v>117</v>
      </c>
      <c r="B11" s="212"/>
      <c r="C11" s="212"/>
      <c r="D11" s="212"/>
      <c r="E11" s="212"/>
      <c r="F11" s="212"/>
      <c r="G11" s="212"/>
      <c r="H11" s="213"/>
      <c r="I11" s="4">
        <v>4</v>
      </c>
      <c r="J11" s="13"/>
      <c r="K11" s="13">
        <v>0</v>
      </c>
    </row>
    <row r="12" spans="1:11" ht="12.75">
      <c r="A12" s="211" t="s">
        <v>14</v>
      </c>
      <c r="B12" s="212"/>
      <c r="C12" s="212"/>
      <c r="D12" s="212"/>
      <c r="E12" s="212"/>
      <c r="F12" s="212"/>
      <c r="G12" s="212"/>
      <c r="H12" s="213"/>
      <c r="I12" s="4">
        <v>5</v>
      </c>
      <c r="J12" s="13">
        <v>12472701</v>
      </c>
      <c r="K12" s="13">
        <v>12260590</v>
      </c>
    </row>
    <row r="13" spans="1:11" ht="12.75">
      <c r="A13" s="211" t="s">
        <v>118</v>
      </c>
      <c r="B13" s="212"/>
      <c r="C13" s="212"/>
      <c r="D13" s="212"/>
      <c r="E13" s="212"/>
      <c r="F13" s="212"/>
      <c r="G13" s="212"/>
      <c r="H13" s="213"/>
      <c r="I13" s="4">
        <v>6</v>
      </c>
      <c r="J13" s="13">
        <v>172997713</v>
      </c>
      <c r="K13" s="13">
        <v>213957477</v>
      </c>
    </row>
    <row r="14" spans="1:11" ht="12.75">
      <c r="A14" s="211" t="s">
        <v>216</v>
      </c>
      <c r="B14" s="212"/>
      <c r="C14" s="212"/>
      <c r="D14" s="212"/>
      <c r="E14" s="212"/>
      <c r="F14" s="212"/>
      <c r="G14" s="212"/>
      <c r="H14" s="213"/>
      <c r="I14" s="4">
        <v>7</v>
      </c>
      <c r="J14" s="13"/>
      <c r="K14" s="13">
        <v>0</v>
      </c>
    </row>
    <row r="15" spans="1:11" ht="12.75">
      <c r="A15" s="211" t="s">
        <v>217</v>
      </c>
      <c r="B15" s="212"/>
      <c r="C15" s="212"/>
      <c r="D15" s="212"/>
      <c r="E15" s="212"/>
      <c r="F15" s="212"/>
      <c r="G15" s="212"/>
      <c r="H15" s="213"/>
      <c r="I15" s="4">
        <v>8</v>
      </c>
      <c r="J15" s="13">
        <v>3409651</v>
      </c>
      <c r="K15" s="13">
        <v>5175817</v>
      </c>
    </row>
    <row r="16" spans="1:11" ht="12.75">
      <c r="A16" s="211" t="s">
        <v>218</v>
      </c>
      <c r="B16" s="212"/>
      <c r="C16" s="212"/>
      <c r="D16" s="212"/>
      <c r="E16" s="212"/>
      <c r="F16" s="212"/>
      <c r="G16" s="212"/>
      <c r="H16" s="213"/>
      <c r="I16" s="4">
        <v>9</v>
      </c>
      <c r="J16" s="13">
        <v>34347</v>
      </c>
      <c r="K16" s="13">
        <v>20404</v>
      </c>
    </row>
    <row r="17" spans="1:11" ht="12.75">
      <c r="A17" s="211" t="s">
        <v>214</v>
      </c>
      <c r="B17" s="212"/>
      <c r="C17" s="212"/>
      <c r="D17" s="212"/>
      <c r="E17" s="212"/>
      <c r="F17" s="212"/>
      <c r="G17" s="212"/>
      <c r="H17" s="213"/>
      <c r="I17" s="4">
        <v>10</v>
      </c>
      <c r="J17" s="12">
        <f>SUM(J18:J26)</f>
        <v>672721961</v>
      </c>
      <c r="K17" s="12">
        <f>SUM(K18:K26)</f>
        <v>615248949.52037</v>
      </c>
    </row>
    <row r="18" spans="1:11" ht="12.75">
      <c r="A18" s="211" t="s">
        <v>219</v>
      </c>
      <c r="B18" s="212"/>
      <c r="C18" s="212"/>
      <c r="D18" s="212"/>
      <c r="E18" s="212"/>
      <c r="F18" s="212"/>
      <c r="G18" s="212"/>
      <c r="H18" s="213"/>
      <c r="I18" s="4">
        <v>11</v>
      </c>
      <c r="J18" s="13">
        <v>278170342</v>
      </c>
      <c r="K18" s="13">
        <v>227116713</v>
      </c>
    </row>
    <row r="19" spans="1:11" ht="12.75">
      <c r="A19" s="211" t="s">
        <v>255</v>
      </c>
      <c r="B19" s="212"/>
      <c r="C19" s="212"/>
      <c r="D19" s="212"/>
      <c r="E19" s="212"/>
      <c r="F19" s="212"/>
      <c r="G19" s="212"/>
      <c r="H19" s="213"/>
      <c r="I19" s="4">
        <v>12</v>
      </c>
      <c r="J19" s="13">
        <v>230551405</v>
      </c>
      <c r="K19" s="13">
        <v>212993992</v>
      </c>
    </row>
    <row r="20" spans="1:11" ht="12.75">
      <c r="A20" s="211" t="s">
        <v>220</v>
      </c>
      <c r="B20" s="212"/>
      <c r="C20" s="212"/>
      <c r="D20" s="212"/>
      <c r="E20" s="212"/>
      <c r="F20" s="212"/>
      <c r="G20" s="212"/>
      <c r="H20" s="213"/>
      <c r="I20" s="4">
        <v>13</v>
      </c>
      <c r="J20" s="13">
        <v>87381583</v>
      </c>
      <c r="K20" s="13">
        <v>108628316</v>
      </c>
    </row>
    <row r="21" spans="1:11" ht="12.75">
      <c r="A21" s="211" t="s">
        <v>27</v>
      </c>
      <c r="B21" s="212"/>
      <c r="C21" s="212"/>
      <c r="D21" s="212"/>
      <c r="E21" s="212"/>
      <c r="F21" s="212"/>
      <c r="G21" s="212"/>
      <c r="H21" s="213"/>
      <c r="I21" s="4">
        <v>14</v>
      </c>
      <c r="J21" s="13">
        <v>40133485</v>
      </c>
      <c r="K21" s="13">
        <v>40471121</v>
      </c>
    </row>
    <row r="22" spans="1:11" ht="12.75">
      <c r="A22" s="211" t="s">
        <v>28</v>
      </c>
      <c r="B22" s="212"/>
      <c r="C22" s="212"/>
      <c r="D22" s="212"/>
      <c r="E22" s="212"/>
      <c r="F22" s="212"/>
      <c r="G22" s="212"/>
      <c r="H22" s="213"/>
      <c r="I22" s="4">
        <v>15</v>
      </c>
      <c r="J22" s="13">
        <v>21576246</v>
      </c>
      <c r="K22" s="13">
        <v>18280300</v>
      </c>
    </row>
    <row r="23" spans="1:11" ht="12.75">
      <c r="A23" s="211" t="s">
        <v>74</v>
      </c>
      <c r="B23" s="212"/>
      <c r="C23" s="212"/>
      <c r="D23" s="212"/>
      <c r="E23" s="212"/>
      <c r="F23" s="212"/>
      <c r="G23" s="212"/>
      <c r="H23" s="213"/>
      <c r="I23" s="4">
        <v>16</v>
      </c>
      <c r="J23" s="13">
        <v>6059909</v>
      </c>
      <c r="K23" s="13">
        <v>1021662</v>
      </c>
    </row>
    <row r="24" spans="1:11" ht="12.75">
      <c r="A24" s="211" t="s">
        <v>75</v>
      </c>
      <c r="B24" s="212"/>
      <c r="C24" s="212"/>
      <c r="D24" s="212"/>
      <c r="E24" s="212"/>
      <c r="F24" s="212"/>
      <c r="G24" s="212"/>
      <c r="H24" s="213"/>
      <c r="I24" s="4">
        <v>17</v>
      </c>
      <c r="J24" s="13">
        <v>8253875</v>
      </c>
      <c r="K24" s="13">
        <v>6194954.52037</v>
      </c>
    </row>
    <row r="25" spans="1:11" ht="12.75">
      <c r="A25" s="211" t="s">
        <v>76</v>
      </c>
      <c r="B25" s="212"/>
      <c r="C25" s="212"/>
      <c r="D25" s="212"/>
      <c r="E25" s="212"/>
      <c r="F25" s="212"/>
      <c r="G25" s="212"/>
      <c r="H25" s="213"/>
      <c r="I25" s="4">
        <v>18</v>
      </c>
      <c r="J25" s="13">
        <v>87369</v>
      </c>
      <c r="K25" s="13">
        <v>394400</v>
      </c>
    </row>
    <row r="26" spans="1:11" ht="12.75">
      <c r="A26" s="211" t="s">
        <v>77</v>
      </c>
      <c r="B26" s="212"/>
      <c r="C26" s="212"/>
      <c r="D26" s="212"/>
      <c r="E26" s="212"/>
      <c r="F26" s="212"/>
      <c r="G26" s="212"/>
      <c r="H26" s="213"/>
      <c r="I26" s="4">
        <v>19</v>
      </c>
      <c r="J26" s="13">
        <v>507747</v>
      </c>
      <c r="K26" s="13">
        <v>147491</v>
      </c>
    </row>
    <row r="27" spans="1:11" ht="12.75">
      <c r="A27" s="211" t="s">
        <v>198</v>
      </c>
      <c r="B27" s="212"/>
      <c r="C27" s="212"/>
      <c r="D27" s="212"/>
      <c r="E27" s="212"/>
      <c r="F27" s="212"/>
      <c r="G27" s="212"/>
      <c r="H27" s="213"/>
      <c r="I27" s="4">
        <v>20</v>
      </c>
      <c r="J27" s="12">
        <f>SUM(J28:J35)</f>
        <v>66803395</v>
      </c>
      <c r="K27" s="12">
        <f>SUM(K28:K35)</f>
        <v>67958833</v>
      </c>
    </row>
    <row r="28" spans="1:11" ht="12.75">
      <c r="A28" s="211" t="s">
        <v>78</v>
      </c>
      <c r="B28" s="212"/>
      <c r="C28" s="212"/>
      <c r="D28" s="212"/>
      <c r="E28" s="212"/>
      <c r="F28" s="212"/>
      <c r="G28" s="212"/>
      <c r="H28" s="213"/>
      <c r="I28" s="4">
        <v>21</v>
      </c>
      <c r="J28" s="13"/>
      <c r="K28" s="13">
        <v>0</v>
      </c>
    </row>
    <row r="29" spans="1:11" ht="12.75">
      <c r="A29" s="211" t="s">
        <v>79</v>
      </c>
      <c r="B29" s="212"/>
      <c r="C29" s="212"/>
      <c r="D29" s="212"/>
      <c r="E29" s="212"/>
      <c r="F29" s="212"/>
      <c r="G29" s="212"/>
      <c r="H29" s="213"/>
      <c r="I29" s="4">
        <v>22</v>
      </c>
      <c r="J29" s="13"/>
      <c r="K29" s="13">
        <v>0</v>
      </c>
    </row>
    <row r="30" spans="1:11" ht="12.75">
      <c r="A30" s="211" t="s">
        <v>80</v>
      </c>
      <c r="B30" s="212"/>
      <c r="C30" s="212"/>
      <c r="D30" s="212"/>
      <c r="E30" s="212"/>
      <c r="F30" s="212"/>
      <c r="G30" s="212"/>
      <c r="H30" s="213"/>
      <c r="I30" s="4">
        <v>23</v>
      </c>
      <c r="J30" s="13">
        <v>39135</v>
      </c>
      <c r="K30" s="13">
        <v>38739</v>
      </c>
    </row>
    <row r="31" spans="1:11" ht="12.75">
      <c r="A31" s="211" t="s">
        <v>85</v>
      </c>
      <c r="B31" s="212"/>
      <c r="C31" s="212"/>
      <c r="D31" s="212"/>
      <c r="E31" s="212"/>
      <c r="F31" s="212"/>
      <c r="G31" s="212"/>
      <c r="H31" s="213"/>
      <c r="I31" s="4">
        <v>24</v>
      </c>
      <c r="J31" s="13"/>
      <c r="K31" s="13">
        <v>0</v>
      </c>
    </row>
    <row r="32" spans="1:11" ht="12.75">
      <c r="A32" s="211" t="s">
        <v>86</v>
      </c>
      <c r="B32" s="212"/>
      <c r="C32" s="212"/>
      <c r="D32" s="212"/>
      <c r="E32" s="212"/>
      <c r="F32" s="212"/>
      <c r="G32" s="212"/>
      <c r="H32" s="213"/>
      <c r="I32" s="4">
        <v>25</v>
      </c>
      <c r="J32" s="13">
        <v>63205352</v>
      </c>
      <c r="K32" s="13">
        <v>65007207</v>
      </c>
    </row>
    <row r="33" spans="1:11" ht="12.75">
      <c r="A33" s="211" t="s">
        <v>87</v>
      </c>
      <c r="B33" s="212"/>
      <c r="C33" s="212"/>
      <c r="D33" s="212"/>
      <c r="E33" s="212"/>
      <c r="F33" s="212"/>
      <c r="G33" s="212"/>
      <c r="H33" s="213"/>
      <c r="I33" s="4">
        <v>26</v>
      </c>
      <c r="J33" s="13">
        <v>3558908</v>
      </c>
      <c r="K33" s="13">
        <v>2912887</v>
      </c>
    </row>
    <row r="34" spans="1:11" ht="12.75">
      <c r="A34" s="211" t="s">
        <v>81</v>
      </c>
      <c r="B34" s="212"/>
      <c r="C34" s="212"/>
      <c r="D34" s="212"/>
      <c r="E34" s="212"/>
      <c r="F34" s="212"/>
      <c r="G34" s="212"/>
      <c r="H34" s="213"/>
      <c r="I34" s="4">
        <v>27</v>
      </c>
      <c r="J34" s="13"/>
      <c r="K34" s="13">
        <v>0</v>
      </c>
    </row>
    <row r="35" spans="1:11" ht="12.75">
      <c r="A35" s="211" t="s">
        <v>190</v>
      </c>
      <c r="B35" s="212"/>
      <c r="C35" s="212"/>
      <c r="D35" s="212"/>
      <c r="E35" s="212"/>
      <c r="F35" s="212"/>
      <c r="G35" s="212"/>
      <c r="H35" s="213"/>
      <c r="I35" s="4">
        <v>28</v>
      </c>
      <c r="J35" s="13"/>
      <c r="K35" s="13">
        <v>0</v>
      </c>
    </row>
    <row r="36" spans="1:11" ht="12.75">
      <c r="A36" s="211" t="s">
        <v>191</v>
      </c>
      <c r="B36" s="212"/>
      <c r="C36" s="212"/>
      <c r="D36" s="212"/>
      <c r="E36" s="212"/>
      <c r="F36" s="212"/>
      <c r="G36" s="212"/>
      <c r="H36" s="213"/>
      <c r="I36" s="4">
        <v>29</v>
      </c>
      <c r="J36" s="12">
        <f>SUM(J37:J39)</f>
        <v>4645740</v>
      </c>
      <c r="K36" s="12">
        <f>SUM(K37:K39)</f>
        <v>865635</v>
      </c>
    </row>
    <row r="37" spans="1:11" ht="12.75">
      <c r="A37" s="211" t="s">
        <v>82</v>
      </c>
      <c r="B37" s="212"/>
      <c r="C37" s="212"/>
      <c r="D37" s="212"/>
      <c r="E37" s="212"/>
      <c r="F37" s="212"/>
      <c r="G37" s="212"/>
      <c r="H37" s="213"/>
      <c r="I37" s="4">
        <v>30</v>
      </c>
      <c r="J37" s="13"/>
      <c r="K37" s="13">
        <v>0</v>
      </c>
    </row>
    <row r="38" spans="1:11" ht="12.75">
      <c r="A38" s="211" t="s">
        <v>83</v>
      </c>
      <c r="B38" s="212"/>
      <c r="C38" s="212"/>
      <c r="D38" s="212"/>
      <c r="E38" s="212"/>
      <c r="F38" s="212"/>
      <c r="G38" s="212"/>
      <c r="H38" s="213"/>
      <c r="I38" s="4">
        <v>31</v>
      </c>
      <c r="J38" s="13"/>
      <c r="K38" s="13">
        <v>0</v>
      </c>
    </row>
    <row r="39" spans="1:11" ht="12.75">
      <c r="A39" s="211" t="s">
        <v>84</v>
      </c>
      <c r="B39" s="212"/>
      <c r="C39" s="212"/>
      <c r="D39" s="212"/>
      <c r="E39" s="212"/>
      <c r="F39" s="212"/>
      <c r="G39" s="212"/>
      <c r="H39" s="213"/>
      <c r="I39" s="4">
        <v>32</v>
      </c>
      <c r="J39" s="13">
        <v>4645740</v>
      </c>
      <c r="K39" s="13">
        <v>865635</v>
      </c>
    </row>
    <row r="40" spans="1:11" ht="12.75">
      <c r="A40" s="211" t="s">
        <v>192</v>
      </c>
      <c r="B40" s="212"/>
      <c r="C40" s="212"/>
      <c r="D40" s="212"/>
      <c r="E40" s="212"/>
      <c r="F40" s="212"/>
      <c r="G40" s="212"/>
      <c r="H40" s="213"/>
      <c r="I40" s="4">
        <v>33</v>
      </c>
      <c r="J40" s="13">
        <v>3025863</v>
      </c>
      <c r="K40" s="13">
        <v>3096160</v>
      </c>
    </row>
    <row r="41" spans="1:11" ht="12.75">
      <c r="A41" s="217" t="s">
        <v>248</v>
      </c>
      <c r="B41" s="218"/>
      <c r="C41" s="218"/>
      <c r="D41" s="218"/>
      <c r="E41" s="218"/>
      <c r="F41" s="218"/>
      <c r="G41" s="218"/>
      <c r="H41" s="219"/>
      <c r="I41" s="4">
        <v>34</v>
      </c>
      <c r="J41" s="12">
        <f>J42+J50+J57+J65</f>
        <v>1826394743</v>
      </c>
      <c r="K41" s="12">
        <f>K42+K50+K57+K65</f>
        <v>1475696782</v>
      </c>
    </row>
    <row r="42" spans="1:11" ht="12.75">
      <c r="A42" s="211" t="s">
        <v>103</v>
      </c>
      <c r="B42" s="212"/>
      <c r="C42" s="212"/>
      <c r="D42" s="212"/>
      <c r="E42" s="212"/>
      <c r="F42" s="212"/>
      <c r="G42" s="212"/>
      <c r="H42" s="213"/>
      <c r="I42" s="4">
        <v>35</v>
      </c>
      <c r="J42" s="12">
        <f>SUM(J43:J49)</f>
        <v>278699569</v>
      </c>
      <c r="K42" s="12">
        <f>SUM(K43:K49)</f>
        <v>267667875</v>
      </c>
    </row>
    <row r="43" spans="1:11" ht="12.75">
      <c r="A43" s="211" t="s">
        <v>123</v>
      </c>
      <c r="B43" s="212"/>
      <c r="C43" s="212"/>
      <c r="D43" s="212"/>
      <c r="E43" s="212"/>
      <c r="F43" s="212"/>
      <c r="G43" s="212"/>
      <c r="H43" s="213"/>
      <c r="I43" s="4">
        <v>36</v>
      </c>
      <c r="J43" s="13">
        <v>70078402</v>
      </c>
      <c r="K43" s="13">
        <v>67291545</v>
      </c>
    </row>
    <row r="44" spans="1:11" ht="12.75">
      <c r="A44" s="211" t="s">
        <v>124</v>
      </c>
      <c r="B44" s="212"/>
      <c r="C44" s="212"/>
      <c r="D44" s="212"/>
      <c r="E44" s="212"/>
      <c r="F44" s="212"/>
      <c r="G44" s="212"/>
      <c r="H44" s="213"/>
      <c r="I44" s="4">
        <v>37</v>
      </c>
      <c r="J44" s="13"/>
      <c r="K44" s="13">
        <v>0</v>
      </c>
    </row>
    <row r="45" spans="1:11" ht="12.75">
      <c r="A45" s="211" t="s">
        <v>88</v>
      </c>
      <c r="B45" s="212"/>
      <c r="C45" s="212"/>
      <c r="D45" s="212"/>
      <c r="E45" s="212"/>
      <c r="F45" s="212"/>
      <c r="G45" s="212"/>
      <c r="H45" s="213"/>
      <c r="I45" s="4">
        <v>38</v>
      </c>
      <c r="J45" s="13">
        <v>48496198</v>
      </c>
      <c r="K45" s="13">
        <v>32986477</v>
      </c>
    </row>
    <row r="46" spans="1:11" ht="12.75">
      <c r="A46" s="211" t="s">
        <v>89</v>
      </c>
      <c r="B46" s="212"/>
      <c r="C46" s="212"/>
      <c r="D46" s="212"/>
      <c r="E46" s="212"/>
      <c r="F46" s="212"/>
      <c r="G46" s="212"/>
      <c r="H46" s="213"/>
      <c r="I46" s="4">
        <v>39</v>
      </c>
      <c r="J46" s="13">
        <v>158399706</v>
      </c>
      <c r="K46" s="13">
        <v>166448669</v>
      </c>
    </row>
    <row r="47" spans="1:11" ht="12.75">
      <c r="A47" s="211" t="s">
        <v>90</v>
      </c>
      <c r="B47" s="212"/>
      <c r="C47" s="212"/>
      <c r="D47" s="212"/>
      <c r="E47" s="212"/>
      <c r="F47" s="212"/>
      <c r="G47" s="212"/>
      <c r="H47" s="213"/>
      <c r="I47" s="4">
        <v>40</v>
      </c>
      <c r="J47" s="13">
        <v>1004727</v>
      </c>
      <c r="K47" s="13">
        <v>277703</v>
      </c>
    </row>
    <row r="48" spans="1:11" ht="12.75">
      <c r="A48" s="211" t="s">
        <v>91</v>
      </c>
      <c r="B48" s="212"/>
      <c r="C48" s="212"/>
      <c r="D48" s="212"/>
      <c r="E48" s="212"/>
      <c r="F48" s="212"/>
      <c r="G48" s="212"/>
      <c r="H48" s="213"/>
      <c r="I48" s="4">
        <v>41</v>
      </c>
      <c r="J48" s="13"/>
      <c r="K48" s="13">
        <v>0</v>
      </c>
    </row>
    <row r="49" spans="1:11" ht="12.75">
      <c r="A49" s="211" t="s">
        <v>92</v>
      </c>
      <c r="B49" s="212"/>
      <c r="C49" s="212"/>
      <c r="D49" s="212"/>
      <c r="E49" s="212"/>
      <c r="F49" s="212"/>
      <c r="G49" s="212"/>
      <c r="H49" s="213"/>
      <c r="I49" s="4">
        <v>42</v>
      </c>
      <c r="J49" s="13">
        <v>720536</v>
      </c>
      <c r="K49" s="13">
        <v>663481</v>
      </c>
    </row>
    <row r="50" spans="1:11" ht="12.75">
      <c r="A50" s="211" t="s">
        <v>104</v>
      </c>
      <c r="B50" s="212"/>
      <c r="C50" s="212"/>
      <c r="D50" s="212"/>
      <c r="E50" s="212"/>
      <c r="F50" s="212"/>
      <c r="G50" s="212"/>
      <c r="H50" s="213"/>
      <c r="I50" s="4">
        <v>43</v>
      </c>
      <c r="J50" s="12">
        <f>SUM(J51:J56)</f>
        <v>686716782</v>
      </c>
      <c r="K50" s="12">
        <f>SUM(K51:K56)</f>
        <v>544804672</v>
      </c>
    </row>
    <row r="51" spans="1:11" ht="12.75">
      <c r="A51" s="211" t="s">
        <v>208</v>
      </c>
      <c r="B51" s="212"/>
      <c r="C51" s="212"/>
      <c r="D51" s="212"/>
      <c r="E51" s="212"/>
      <c r="F51" s="212"/>
      <c r="G51" s="212"/>
      <c r="H51" s="213"/>
      <c r="I51" s="4">
        <v>44</v>
      </c>
      <c r="J51" s="13"/>
      <c r="K51" s="13">
        <v>0</v>
      </c>
    </row>
    <row r="52" spans="1:11" ht="12.75">
      <c r="A52" s="211" t="s">
        <v>209</v>
      </c>
      <c r="B52" s="212"/>
      <c r="C52" s="212"/>
      <c r="D52" s="212"/>
      <c r="E52" s="212"/>
      <c r="F52" s="212"/>
      <c r="G52" s="212"/>
      <c r="H52" s="213"/>
      <c r="I52" s="4">
        <v>45</v>
      </c>
      <c r="J52" s="13">
        <v>440737842</v>
      </c>
      <c r="K52" s="13">
        <v>471618830</v>
      </c>
    </row>
    <row r="53" spans="1:11" ht="12.75">
      <c r="A53" s="211" t="s">
        <v>210</v>
      </c>
      <c r="B53" s="212"/>
      <c r="C53" s="212"/>
      <c r="D53" s="212"/>
      <c r="E53" s="212"/>
      <c r="F53" s="212"/>
      <c r="G53" s="212"/>
      <c r="H53" s="213"/>
      <c r="I53" s="4">
        <v>46</v>
      </c>
      <c r="J53" s="13"/>
      <c r="K53" s="13">
        <v>0</v>
      </c>
    </row>
    <row r="54" spans="1:11" ht="12.75">
      <c r="A54" s="211" t="s">
        <v>211</v>
      </c>
      <c r="B54" s="212"/>
      <c r="C54" s="212"/>
      <c r="D54" s="212"/>
      <c r="E54" s="212"/>
      <c r="F54" s="212"/>
      <c r="G54" s="212"/>
      <c r="H54" s="213"/>
      <c r="I54" s="4">
        <v>47</v>
      </c>
      <c r="J54" s="13">
        <v>466618</v>
      </c>
      <c r="K54" s="13">
        <v>579598</v>
      </c>
    </row>
    <row r="55" spans="1:11" ht="12.75">
      <c r="A55" s="211" t="s">
        <v>10</v>
      </c>
      <c r="B55" s="212"/>
      <c r="C55" s="212"/>
      <c r="D55" s="212"/>
      <c r="E55" s="212"/>
      <c r="F55" s="212"/>
      <c r="G55" s="212"/>
      <c r="H55" s="213"/>
      <c r="I55" s="4">
        <v>48</v>
      </c>
      <c r="J55" s="13">
        <v>7859233</v>
      </c>
      <c r="K55" s="13">
        <v>14298407</v>
      </c>
    </row>
    <row r="56" spans="1:12" ht="12.75">
      <c r="A56" s="211" t="s">
        <v>11</v>
      </c>
      <c r="B56" s="212"/>
      <c r="C56" s="212"/>
      <c r="D56" s="212"/>
      <c r="E56" s="212"/>
      <c r="F56" s="212"/>
      <c r="G56" s="212"/>
      <c r="H56" s="213"/>
      <c r="I56" s="4">
        <v>49</v>
      </c>
      <c r="J56" s="13">
        <v>237653089</v>
      </c>
      <c r="K56" s="13">
        <v>58307837</v>
      </c>
      <c r="L56" s="80"/>
    </row>
    <row r="57" spans="1:11" ht="12.75">
      <c r="A57" s="211" t="s">
        <v>105</v>
      </c>
      <c r="B57" s="212"/>
      <c r="C57" s="212"/>
      <c r="D57" s="212"/>
      <c r="E57" s="212"/>
      <c r="F57" s="212"/>
      <c r="G57" s="212"/>
      <c r="H57" s="213"/>
      <c r="I57" s="4">
        <v>50</v>
      </c>
      <c r="J57" s="12">
        <f>SUM(J58:J64)</f>
        <v>836969975</v>
      </c>
      <c r="K57" s="12">
        <f>SUM(K58:K64)</f>
        <v>641582151</v>
      </c>
    </row>
    <row r="58" spans="1:11" ht="12.75">
      <c r="A58" s="211" t="s">
        <v>78</v>
      </c>
      <c r="B58" s="212"/>
      <c r="C58" s="212"/>
      <c r="D58" s="212"/>
      <c r="E58" s="212"/>
      <c r="F58" s="212"/>
      <c r="G58" s="212"/>
      <c r="H58" s="213"/>
      <c r="I58" s="4">
        <v>51</v>
      </c>
      <c r="J58" s="13"/>
      <c r="K58" s="13">
        <v>0</v>
      </c>
    </row>
    <row r="59" spans="1:11" ht="12.75">
      <c r="A59" s="211" t="s">
        <v>79</v>
      </c>
      <c r="B59" s="212"/>
      <c r="C59" s="212"/>
      <c r="D59" s="212"/>
      <c r="E59" s="212"/>
      <c r="F59" s="212"/>
      <c r="G59" s="212"/>
      <c r="H59" s="213"/>
      <c r="I59" s="4">
        <v>52</v>
      </c>
      <c r="J59" s="13"/>
      <c r="K59" s="13">
        <v>0</v>
      </c>
    </row>
    <row r="60" spans="1:11" ht="12.75">
      <c r="A60" s="211" t="s">
        <v>250</v>
      </c>
      <c r="B60" s="212"/>
      <c r="C60" s="212"/>
      <c r="D60" s="212"/>
      <c r="E60" s="212"/>
      <c r="F60" s="212"/>
      <c r="G60" s="212"/>
      <c r="H60" s="213"/>
      <c r="I60" s="4">
        <v>53</v>
      </c>
      <c r="J60" s="13"/>
      <c r="K60" s="13">
        <v>0</v>
      </c>
    </row>
    <row r="61" spans="1:11" ht="12.75">
      <c r="A61" s="211" t="s">
        <v>85</v>
      </c>
      <c r="B61" s="212"/>
      <c r="C61" s="212"/>
      <c r="D61" s="212"/>
      <c r="E61" s="212"/>
      <c r="F61" s="212"/>
      <c r="G61" s="212"/>
      <c r="H61" s="213"/>
      <c r="I61" s="4">
        <v>54</v>
      </c>
      <c r="J61" s="13"/>
      <c r="K61" s="13">
        <v>0</v>
      </c>
    </row>
    <row r="62" spans="1:11" ht="12.75">
      <c r="A62" s="211" t="s">
        <v>86</v>
      </c>
      <c r="B62" s="212"/>
      <c r="C62" s="212"/>
      <c r="D62" s="212"/>
      <c r="E62" s="212"/>
      <c r="F62" s="212"/>
      <c r="G62" s="212"/>
      <c r="H62" s="213"/>
      <c r="I62" s="4">
        <v>55</v>
      </c>
      <c r="J62" s="13">
        <v>46631747</v>
      </c>
      <c r="K62" s="13">
        <v>6744931</v>
      </c>
    </row>
    <row r="63" spans="1:11" ht="12.75">
      <c r="A63" s="211" t="s">
        <v>87</v>
      </c>
      <c r="B63" s="212"/>
      <c r="C63" s="212"/>
      <c r="D63" s="212"/>
      <c r="E63" s="212"/>
      <c r="F63" s="212"/>
      <c r="G63" s="212"/>
      <c r="H63" s="213"/>
      <c r="I63" s="4">
        <v>56</v>
      </c>
      <c r="J63" s="13">
        <v>790336673</v>
      </c>
      <c r="K63" s="13">
        <v>634835681</v>
      </c>
    </row>
    <row r="64" spans="1:11" ht="12.75">
      <c r="A64" s="211" t="s">
        <v>46</v>
      </c>
      <c r="B64" s="212"/>
      <c r="C64" s="212"/>
      <c r="D64" s="212"/>
      <c r="E64" s="212"/>
      <c r="F64" s="212"/>
      <c r="G64" s="212"/>
      <c r="H64" s="213"/>
      <c r="I64" s="4">
        <v>57</v>
      </c>
      <c r="J64" s="13">
        <v>1555</v>
      </c>
      <c r="K64" s="13">
        <v>1539</v>
      </c>
    </row>
    <row r="65" spans="1:12" ht="12.75">
      <c r="A65" s="211" t="s">
        <v>215</v>
      </c>
      <c r="B65" s="212"/>
      <c r="C65" s="212"/>
      <c r="D65" s="212"/>
      <c r="E65" s="212"/>
      <c r="F65" s="212"/>
      <c r="G65" s="212"/>
      <c r="H65" s="213"/>
      <c r="I65" s="4">
        <v>58</v>
      </c>
      <c r="J65" s="13">
        <v>24008417</v>
      </c>
      <c r="K65" s="13">
        <v>21642084</v>
      </c>
      <c r="L65" s="116"/>
    </row>
    <row r="66" spans="1:11" ht="12.75">
      <c r="A66" s="217" t="s">
        <v>58</v>
      </c>
      <c r="B66" s="218"/>
      <c r="C66" s="218"/>
      <c r="D66" s="218"/>
      <c r="E66" s="218"/>
      <c r="F66" s="218"/>
      <c r="G66" s="218"/>
      <c r="H66" s="219"/>
      <c r="I66" s="4">
        <v>59</v>
      </c>
      <c r="J66" s="13">
        <v>12354638</v>
      </c>
      <c r="K66" s="13">
        <v>21410395</v>
      </c>
    </row>
    <row r="67" spans="1:11" ht="12.75">
      <c r="A67" s="217" t="s">
        <v>249</v>
      </c>
      <c r="B67" s="218"/>
      <c r="C67" s="218"/>
      <c r="D67" s="218"/>
      <c r="E67" s="218"/>
      <c r="F67" s="218"/>
      <c r="G67" s="218"/>
      <c r="H67" s="219"/>
      <c r="I67" s="4">
        <v>60</v>
      </c>
      <c r="J67" s="12">
        <f>J8+J9+J41+J66</f>
        <v>2774860752</v>
      </c>
      <c r="K67" s="12">
        <f>K8+K9+K41+K66</f>
        <v>2415691042.52037</v>
      </c>
    </row>
    <row r="68" spans="1:11" ht="12.75">
      <c r="A68" s="223" t="s">
        <v>93</v>
      </c>
      <c r="B68" s="224"/>
      <c r="C68" s="224"/>
      <c r="D68" s="224"/>
      <c r="E68" s="224"/>
      <c r="F68" s="224"/>
      <c r="G68" s="224"/>
      <c r="H68" s="225"/>
      <c r="I68" s="5">
        <v>61</v>
      </c>
      <c r="J68" s="14"/>
      <c r="K68" s="14">
        <v>691827</v>
      </c>
    </row>
    <row r="69" spans="1:11" ht="12.75">
      <c r="A69" s="203" t="s">
        <v>60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7"/>
    </row>
    <row r="70" spans="1:14" ht="12.75">
      <c r="A70" s="207" t="s">
        <v>199</v>
      </c>
      <c r="B70" s="208"/>
      <c r="C70" s="208"/>
      <c r="D70" s="208"/>
      <c r="E70" s="208"/>
      <c r="F70" s="208"/>
      <c r="G70" s="208"/>
      <c r="H70" s="228"/>
      <c r="I70" s="6">
        <v>62</v>
      </c>
      <c r="J70" s="20">
        <f>J71+J72+J73+J79+J80+J83+J86</f>
        <v>1643227420.3157792</v>
      </c>
      <c r="K70" s="20">
        <f>K71+K72+K73+K79+K80+K83+K86</f>
        <v>1232431048.973172</v>
      </c>
      <c r="N70" s="123"/>
    </row>
    <row r="71" spans="1:14" ht="12.75">
      <c r="A71" s="211" t="s">
        <v>147</v>
      </c>
      <c r="B71" s="212"/>
      <c r="C71" s="212"/>
      <c r="D71" s="212"/>
      <c r="E71" s="212"/>
      <c r="F71" s="212"/>
      <c r="G71" s="212"/>
      <c r="H71" s="213"/>
      <c r="I71" s="4">
        <v>63</v>
      </c>
      <c r="J71" s="13">
        <v>84078800</v>
      </c>
      <c r="K71" s="13">
        <v>84078800</v>
      </c>
      <c r="N71" s="124"/>
    </row>
    <row r="72" spans="1:14" ht="12.75">
      <c r="A72" s="211" t="s">
        <v>148</v>
      </c>
      <c r="B72" s="212"/>
      <c r="C72" s="212"/>
      <c r="D72" s="212"/>
      <c r="E72" s="212"/>
      <c r="F72" s="212"/>
      <c r="G72" s="212"/>
      <c r="H72" s="213"/>
      <c r="I72" s="4">
        <v>64</v>
      </c>
      <c r="J72" s="13"/>
      <c r="K72" s="13">
        <v>0</v>
      </c>
      <c r="N72" s="125"/>
    </row>
    <row r="73" spans="1:14" ht="12.75">
      <c r="A73" s="211" t="s">
        <v>149</v>
      </c>
      <c r="B73" s="212"/>
      <c r="C73" s="212"/>
      <c r="D73" s="212"/>
      <c r="E73" s="212"/>
      <c r="F73" s="212"/>
      <c r="G73" s="212"/>
      <c r="H73" s="213"/>
      <c r="I73" s="4">
        <v>65</v>
      </c>
      <c r="J73" s="12">
        <f>J74+J75-J76+J77+J78</f>
        <v>43844869.84731409</v>
      </c>
      <c r="K73" s="12">
        <f>K74+K75-K76+K77+K78</f>
        <v>-23081520</v>
      </c>
      <c r="N73" s="126"/>
    </row>
    <row r="74" spans="1:14" ht="12.75">
      <c r="A74" s="211" t="s">
        <v>150</v>
      </c>
      <c r="B74" s="212"/>
      <c r="C74" s="212"/>
      <c r="D74" s="212"/>
      <c r="E74" s="212"/>
      <c r="F74" s="212"/>
      <c r="G74" s="212"/>
      <c r="H74" s="213"/>
      <c r="I74" s="4">
        <v>66</v>
      </c>
      <c r="J74" s="13">
        <v>22400772.05983921</v>
      </c>
      <c r="K74" s="13">
        <v>22294392</v>
      </c>
      <c r="N74" s="125"/>
    </row>
    <row r="75" spans="1:14" ht="12.75">
      <c r="A75" s="211" t="s">
        <v>151</v>
      </c>
      <c r="B75" s="212"/>
      <c r="C75" s="212"/>
      <c r="D75" s="212"/>
      <c r="E75" s="212"/>
      <c r="F75" s="212"/>
      <c r="G75" s="212"/>
      <c r="H75" s="213"/>
      <c r="I75" s="4">
        <v>67</v>
      </c>
      <c r="J75" s="13"/>
      <c r="K75" s="13"/>
      <c r="N75" s="125"/>
    </row>
    <row r="76" spans="1:14" ht="12.75">
      <c r="A76" s="211" t="s">
        <v>139</v>
      </c>
      <c r="B76" s="212"/>
      <c r="C76" s="212"/>
      <c r="D76" s="212"/>
      <c r="E76" s="212"/>
      <c r="F76" s="212"/>
      <c r="G76" s="212"/>
      <c r="H76" s="213"/>
      <c r="I76" s="4">
        <v>68</v>
      </c>
      <c r="J76" s="13"/>
      <c r="K76" s="13"/>
      <c r="N76" s="125"/>
    </row>
    <row r="77" spans="1:14" ht="12.75">
      <c r="A77" s="211" t="s">
        <v>140</v>
      </c>
      <c r="B77" s="212"/>
      <c r="C77" s="212"/>
      <c r="D77" s="212"/>
      <c r="E77" s="212"/>
      <c r="F77" s="212"/>
      <c r="G77" s="212"/>
      <c r="H77" s="213"/>
      <c r="I77" s="4">
        <v>69</v>
      </c>
      <c r="J77" s="13"/>
      <c r="K77" s="13"/>
      <c r="N77" s="125"/>
    </row>
    <row r="78" spans="1:14" ht="12.75">
      <c r="A78" s="211" t="s">
        <v>141</v>
      </c>
      <c r="B78" s="212"/>
      <c r="C78" s="212"/>
      <c r="D78" s="212"/>
      <c r="E78" s="212"/>
      <c r="F78" s="212"/>
      <c r="G78" s="212"/>
      <c r="H78" s="213"/>
      <c r="I78" s="4">
        <v>70</v>
      </c>
      <c r="J78" s="13">
        <v>21444097.787474878</v>
      </c>
      <c r="K78" s="13">
        <v>-45375912</v>
      </c>
      <c r="N78" s="125"/>
    </row>
    <row r="79" spans="1:14" ht="12.75">
      <c r="A79" s="211" t="s">
        <v>142</v>
      </c>
      <c r="B79" s="212"/>
      <c r="C79" s="212"/>
      <c r="D79" s="212"/>
      <c r="E79" s="212"/>
      <c r="F79" s="212"/>
      <c r="G79" s="212"/>
      <c r="H79" s="213"/>
      <c r="I79" s="4">
        <v>71</v>
      </c>
      <c r="J79" s="13">
        <v>181607458</v>
      </c>
      <c r="K79" s="13">
        <v>147110999.973172</v>
      </c>
      <c r="M79" s="122"/>
      <c r="N79" s="124"/>
    </row>
    <row r="80" spans="1:14" ht="12.75">
      <c r="A80" s="211" t="s">
        <v>246</v>
      </c>
      <c r="B80" s="212"/>
      <c r="C80" s="212"/>
      <c r="D80" s="212"/>
      <c r="E80" s="212"/>
      <c r="F80" s="212"/>
      <c r="G80" s="212"/>
      <c r="H80" s="213"/>
      <c r="I80" s="4">
        <v>72</v>
      </c>
      <c r="J80" s="12">
        <f>J81-J82</f>
        <v>1045336541.468465</v>
      </c>
      <c r="K80" s="12">
        <f>K81-K82</f>
        <v>1327888777</v>
      </c>
      <c r="N80" s="123"/>
    </row>
    <row r="81" spans="1:14" ht="12.75">
      <c r="A81" s="220" t="s">
        <v>175</v>
      </c>
      <c r="B81" s="221"/>
      <c r="C81" s="221"/>
      <c r="D81" s="221"/>
      <c r="E81" s="221"/>
      <c r="F81" s="221"/>
      <c r="G81" s="221"/>
      <c r="H81" s="222"/>
      <c r="I81" s="4">
        <v>73</v>
      </c>
      <c r="J81" s="13">
        <v>1045336541.468465</v>
      </c>
      <c r="K81" s="13">
        <v>1327888777</v>
      </c>
      <c r="L81" s="116"/>
      <c r="M81" s="122"/>
      <c r="N81" s="124"/>
    </row>
    <row r="82" spans="1:14" ht="12.75">
      <c r="A82" s="220" t="s">
        <v>176</v>
      </c>
      <c r="B82" s="221"/>
      <c r="C82" s="221"/>
      <c r="D82" s="221"/>
      <c r="E82" s="221"/>
      <c r="F82" s="221"/>
      <c r="G82" s="221"/>
      <c r="H82" s="222"/>
      <c r="I82" s="4">
        <v>74</v>
      </c>
      <c r="J82" s="13"/>
      <c r="K82" s="13"/>
      <c r="N82" s="125"/>
    </row>
    <row r="83" spans="1:16" ht="12.75">
      <c r="A83" s="211" t="s">
        <v>247</v>
      </c>
      <c r="B83" s="212"/>
      <c r="C83" s="212"/>
      <c r="D83" s="212"/>
      <c r="E83" s="212"/>
      <c r="F83" s="212"/>
      <c r="G83" s="212"/>
      <c r="H83" s="213"/>
      <c r="I83" s="4">
        <v>75</v>
      </c>
      <c r="J83" s="12">
        <f>J84-J85</f>
        <v>274282881</v>
      </c>
      <c r="K83" s="12">
        <f>K84-K85</f>
        <v>-313942867</v>
      </c>
      <c r="N83" s="127"/>
      <c r="P83" s="116"/>
    </row>
    <row r="84" spans="1:14" ht="12.75">
      <c r="A84" s="220" t="s">
        <v>177</v>
      </c>
      <c r="B84" s="221"/>
      <c r="C84" s="221"/>
      <c r="D84" s="221"/>
      <c r="E84" s="221"/>
      <c r="F84" s="221"/>
      <c r="G84" s="221"/>
      <c r="H84" s="222"/>
      <c r="I84" s="4">
        <v>76</v>
      </c>
      <c r="J84" s="13">
        <v>274282881</v>
      </c>
      <c r="K84" s="13"/>
      <c r="N84" s="125"/>
    </row>
    <row r="85" spans="1:14" ht="12.75">
      <c r="A85" s="220" t="s">
        <v>178</v>
      </c>
      <c r="B85" s="221"/>
      <c r="C85" s="221"/>
      <c r="D85" s="221"/>
      <c r="E85" s="221"/>
      <c r="F85" s="221"/>
      <c r="G85" s="221"/>
      <c r="H85" s="222"/>
      <c r="I85" s="4">
        <v>77</v>
      </c>
      <c r="J85" s="13"/>
      <c r="K85" s="13">
        <v>313942867</v>
      </c>
      <c r="L85" s="116"/>
      <c r="N85" s="125"/>
    </row>
    <row r="86" spans="1:14" ht="12.75">
      <c r="A86" s="211" t="s">
        <v>179</v>
      </c>
      <c r="B86" s="212"/>
      <c r="C86" s="212"/>
      <c r="D86" s="212"/>
      <c r="E86" s="212"/>
      <c r="F86" s="212"/>
      <c r="G86" s="212"/>
      <c r="H86" s="213"/>
      <c r="I86" s="4">
        <v>78</v>
      </c>
      <c r="J86" s="13">
        <v>14076870</v>
      </c>
      <c r="K86" s="13">
        <v>10376859</v>
      </c>
      <c r="L86" s="116"/>
      <c r="N86" s="124"/>
    </row>
    <row r="87" spans="1:11" ht="12.75">
      <c r="A87" s="217" t="s">
        <v>19</v>
      </c>
      <c r="B87" s="218"/>
      <c r="C87" s="218"/>
      <c r="D87" s="218"/>
      <c r="E87" s="218"/>
      <c r="F87" s="218"/>
      <c r="G87" s="218"/>
      <c r="H87" s="219"/>
      <c r="I87" s="4">
        <v>79</v>
      </c>
      <c r="J87" s="12">
        <f>SUM(J88:J90)</f>
        <v>6130478</v>
      </c>
      <c r="K87" s="12">
        <f>SUM(K88:K90)</f>
        <v>4949345</v>
      </c>
    </row>
    <row r="88" spans="1:11" ht="12.75">
      <c r="A88" s="211" t="s">
        <v>135</v>
      </c>
      <c r="B88" s="212"/>
      <c r="C88" s="212"/>
      <c r="D88" s="212"/>
      <c r="E88" s="212"/>
      <c r="F88" s="212"/>
      <c r="G88" s="212"/>
      <c r="H88" s="213"/>
      <c r="I88" s="4">
        <v>80</v>
      </c>
      <c r="J88" s="13">
        <v>6130478</v>
      </c>
      <c r="K88" s="13">
        <v>4949345</v>
      </c>
    </row>
    <row r="89" spans="1:11" ht="12.75">
      <c r="A89" s="211" t="s">
        <v>136</v>
      </c>
      <c r="B89" s="212"/>
      <c r="C89" s="212"/>
      <c r="D89" s="212"/>
      <c r="E89" s="212"/>
      <c r="F89" s="212"/>
      <c r="G89" s="212"/>
      <c r="H89" s="213"/>
      <c r="I89" s="4">
        <v>81</v>
      </c>
      <c r="J89" s="13"/>
      <c r="K89" s="13"/>
    </row>
    <row r="90" spans="1:11" ht="12.75">
      <c r="A90" s="211" t="s">
        <v>137</v>
      </c>
      <c r="B90" s="212"/>
      <c r="C90" s="212"/>
      <c r="D90" s="212"/>
      <c r="E90" s="212"/>
      <c r="F90" s="212"/>
      <c r="G90" s="212"/>
      <c r="H90" s="213"/>
      <c r="I90" s="4">
        <v>82</v>
      </c>
      <c r="J90" s="13"/>
      <c r="K90" s="13"/>
    </row>
    <row r="91" spans="1:11" ht="12.75">
      <c r="A91" s="217" t="s">
        <v>20</v>
      </c>
      <c r="B91" s="218"/>
      <c r="C91" s="218"/>
      <c r="D91" s="218"/>
      <c r="E91" s="218"/>
      <c r="F91" s="218"/>
      <c r="G91" s="218"/>
      <c r="H91" s="219"/>
      <c r="I91" s="4">
        <v>83</v>
      </c>
      <c r="J91" s="12">
        <f>SUM(J92:J100)</f>
        <v>48433539</v>
      </c>
      <c r="K91" s="12">
        <f>SUM(K92:K100)</f>
        <v>168838116</v>
      </c>
    </row>
    <row r="92" spans="1:11" ht="12.75">
      <c r="A92" s="211" t="s">
        <v>138</v>
      </c>
      <c r="B92" s="212"/>
      <c r="C92" s="212"/>
      <c r="D92" s="212"/>
      <c r="E92" s="212"/>
      <c r="F92" s="212"/>
      <c r="G92" s="212"/>
      <c r="H92" s="213"/>
      <c r="I92" s="4">
        <v>84</v>
      </c>
      <c r="J92" s="13"/>
      <c r="K92" s="13"/>
    </row>
    <row r="93" spans="1:11" ht="12.75">
      <c r="A93" s="211" t="s">
        <v>251</v>
      </c>
      <c r="B93" s="212"/>
      <c r="C93" s="212"/>
      <c r="D93" s="212"/>
      <c r="E93" s="212"/>
      <c r="F93" s="212"/>
      <c r="G93" s="212"/>
      <c r="H93" s="213"/>
      <c r="I93" s="4">
        <v>85</v>
      </c>
      <c r="J93" s="13">
        <v>6117290</v>
      </c>
      <c r="K93" s="13">
        <v>26515930</v>
      </c>
    </row>
    <row r="94" spans="1:11" ht="12.75">
      <c r="A94" s="211" t="s">
        <v>0</v>
      </c>
      <c r="B94" s="212"/>
      <c r="C94" s="212"/>
      <c r="D94" s="212"/>
      <c r="E94" s="212"/>
      <c r="F94" s="212"/>
      <c r="G94" s="212"/>
      <c r="H94" s="213"/>
      <c r="I94" s="4">
        <v>86</v>
      </c>
      <c r="J94" s="13"/>
      <c r="K94" s="13">
        <v>113366850</v>
      </c>
    </row>
    <row r="95" spans="1:11" ht="12.75">
      <c r="A95" s="211" t="s">
        <v>252</v>
      </c>
      <c r="B95" s="212"/>
      <c r="C95" s="212"/>
      <c r="D95" s="212"/>
      <c r="E95" s="212"/>
      <c r="F95" s="212"/>
      <c r="G95" s="212"/>
      <c r="H95" s="213"/>
      <c r="I95" s="4">
        <v>87</v>
      </c>
      <c r="J95" s="13"/>
      <c r="K95" s="13"/>
    </row>
    <row r="96" spans="1:11" ht="12.75">
      <c r="A96" s="211" t="s">
        <v>253</v>
      </c>
      <c r="B96" s="212"/>
      <c r="C96" s="212"/>
      <c r="D96" s="212"/>
      <c r="E96" s="212"/>
      <c r="F96" s="212"/>
      <c r="G96" s="212"/>
      <c r="H96" s="213"/>
      <c r="I96" s="4">
        <v>88</v>
      </c>
      <c r="J96" s="13"/>
      <c r="K96" s="13"/>
    </row>
    <row r="97" spans="1:11" ht="12.75">
      <c r="A97" s="211" t="s">
        <v>254</v>
      </c>
      <c r="B97" s="212"/>
      <c r="C97" s="212"/>
      <c r="D97" s="212"/>
      <c r="E97" s="212"/>
      <c r="F97" s="212"/>
      <c r="G97" s="212"/>
      <c r="H97" s="213"/>
      <c r="I97" s="4">
        <v>89</v>
      </c>
      <c r="J97" s="13"/>
      <c r="K97" s="13"/>
    </row>
    <row r="98" spans="1:11" ht="12.75">
      <c r="A98" s="211" t="s">
        <v>96</v>
      </c>
      <c r="B98" s="212"/>
      <c r="C98" s="212"/>
      <c r="D98" s="212"/>
      <c r="E98" s="212"/>
      <c r="F98" s="212"/>
      <c r="G98" s="212"/>
      <c r="H98" s="213"/>
      <c r="I98" s="4">
        <v>90</v>
      </c>
      <c r="J98" s="13"/>
      <c r="K98" s="13"/>
    </row>
    <row r="99" spans="1:11" ht="12.75">
      <c r="A99" s="211" t="s">
        <v>94</v>
      </c>
      <c r="B99" s="212"/>
      <c r="C99" s="212"/>
      <c r="D99" s="212"/>
      <c r="E99" s="212"/>
      <c r="F99" s="212"/>
      <c r="G99" s="212"/>
      <c r="H99" s="213"/>
      <c r="I99" s="4">
        <v>91</v>
      </c>
      <c r="J99" s="13"/>
      <c r="K99" s="13"/>
    </row>
    <row r="100" spans="1:11" ht="12.75">
      <c r="A100" s="211" t="s">
        <v>95</v>
      </c>
      <c r="B100" s="212"/>
      <c r="C100" s="212"/>
      <c r="D100" s="212"/>
      <c r="E100" s="212"/>
      <c r="F100" s="212"/>
      <c r="G100" s="212"/>
      <c r="H100" s="213"/>
      <c r="I100" s="4">
        <v>92</v>
      </c>
      <c r="J100" s="13">
        <v>42316249</v>
      </c>
      <c r="K100" s="13">
        <v>28955336</v>
      </c>
    </row>
    <row r="101" spans="1:11" ht="12.75">
      <c r="A101" s="217" t="s">
        <v>21</v>
      </c>
      <c r="B101" s="218"/>
      <c r="C101" s="218"/>
      <c r="D101" s="218"/>
      <c r="E101" s="218"/>
      <c r="F101" s="218"/>
      <c r="G101" s="218"/>
      <c r="H101" s="219"/>
      <c r="I101" s="4">
        <v>93</v>
      </c>
      <c r="J101" s="12">
        <f>SUM(J102:J113)</f>
        <v>1074132941</v>
      </c>
      <c r="K101" s="12">
        <f>SUM(K102:K113)</f>
        <v>1005366966</v>
      </c>
    </row>
    <row r="102" spans="1:11" ht="12.75">
      <c r="A102" s="211" t="s">
        <v>138</v>
      </c>
      <c r="B102" s="212"/>
      <c r="C102" s="212"/>
      <c r="D102" s="212"/>
      <c r="E102" s="212"/>
      <c r="F102" s="212"/>
      <c r="G102" s="212"/>
      <c r="H102" s="213"/>
      <c r="I102" s="4">
        <v>94</v>
      </c>
      <c r="J102" s="13"/>
      <c r="K102" s="13"/>
    </row>
    <row r="103" spans="1:11" ht="12.75">
      <c r="A103" s="211" t="s">
        <v>251</v>
      </c>
      <c r="B103" s="212"/>
      <c r="C103" s="212"/>
      <c r="D103" s="212"/>
      <c r="E103" s="212"/>
      <c r="F103" s="212"/>
      <c r="G103" s="212"/>
      <c r="H103" s="213"/>
      <c r="I103" s="4">
        <v>95</v>
      </c>
      <c r="J103" s="13">
        <v>138153262</v>
      </c>
      <c r="K103" s="13">
        <v>85768465</v>
      </c>
    </row>
    <row r="104" spans="1:11" ht="12.75">
      <c r="A104" s="211" t="s">
        <v>0</v>
      </c>
      <c r="B104" s="212"/>
      <c r="C104" s="212"/>
      <c r="D104" s="212"/>
      <c r="E104" s="212"/>
      <c r="F104" s="212"/>
      <c r="G104" s="212"/>
      <c r="H104" s="213"/>
      <c r="I104" s="4">
        <v>96</v>
      </c>
      <c r="J104" s="13">
        <v>52681978</v>
      </c>
      <c r="K104" s="13">
        <v>19321175</v>
      </c>
    </row>
    <row r="105" spans="1:11" ht="12.75">
      <c r="A105" s="211" t="s">
        <v>252</v>
      </c>
      <c r="B105" s="212"/>
      <c r="C105" s="212"/>
      <c r="D105" s="212"/>
      <c r="E105" s="212"/>
      <c r="F105" s="212"/>
      <c r="G105" s="212"/>
      <c r="H105" s="213"/>
      <c r="I105" s="4">
        <v>97</v>
      </c>
      <c r="J105" s="13">
        <v>46319938</v>
      </c>
      <c r="K105" s="13">
        <v>52259163</v>
      </c>
    </row>
    <row r="106" spans="1:13" ht="12.75">
      <c r="A106" s="211" t="s">
        <v>253</v>
      </c>
      <c r="B106" s="212"/>
      <c r="C106" s="212"/>
      <c r="D106" s="212"/>
      <c r="E106" s="212"/>
      <c r="F106" s="212"/>
      <c r="G106" s="212"/>
      <c r="H106" s="213"/>
      <c r="I106" s="4">
        <v>98</v>
      </c>
      <c r="J106" s="13">
        <v>474029826</v>
      </c>
      <c r="K106" s="13">
        <v>547813307</v>
      </c>
      <c r="M106" s="121"/>
    </row>
    <row r="107" spans="1:11" ht="12.75">
      <c r="A107" s="211" t="s">
        <v>254</v>
      </c>
      <c r="B107" s="212"/>
      <c r="C107" s="212"/>
      <c r="D107" s="212"/>
      <c r="E107" s="212"/>
      <c r="F107" s="212"/>
      <c r="G107" s="212"/>
      <c r="H107" s="213"/>
      <c r="I107" s="4">
        <v>99</v>
      </c>
      <c r="J107" s="13">
        <v>297900000</v>
      </c>
      <c r="K107" s="13">
        <v>145280845</v>
      </c>
    </row>
    <row r="108" spans="1:11" ht="12.75">
      <c r="A108" s="211" t="s">
        <v>96</v>
      </c>
      <c r="B108" s="212"/>
      <c r="C108" s="212"/>
      <c r="D108" s="212"/>
      <c r="E108" s="212"/>
      <c r="F108" s="212"/>
      <c r="G108" s="212"/>
      <c r="H108" s="213"/>
      <c r="I108" s="4">
        <v>100</v>
      </c>
      <c r="J108" s="13"/>
      <c r="K108" s="13"/>
    </row>
    <row r="109" spans="1:11" ht="12.75">
      <c r="A109" s="211" t="s">
        <v>97</v>
      </c>
      <c r="B109" s="212"/>
      <c r="C109" s="212"/>
      <c r="D109" s="212"/>
      <c r="E109" s="212"/>
      <c r="F109" s="212"/>
      <c r="G109" s="212"/>
      <c r="H109" s="213"/>
      <c r="I109" s="4">
        <v>101</v>
      </c>
      <c r="J109" s="13">
        <v>14355138</v>
      </c>
      <c r="K109" s="13">
        <v>21407368</v>
      </c>
    </row>
    <row r="110" spans="1:11" ht="12.75">
      <c r="A110" s="211" t="s">
        <v>98</v>
      </c>
      <c r="B110" s="212"/>
      <c r="C110" s="212"/>
      <c r="D110" s="212"/>
      <c r="E110" s="212"/>
      <c r="F110" s="212"/>
      <c r="G110" s="212"/>
      <c r="H110" s="213"/>
      <c r="I110" s="4">
        <v>102</v>
      </c>
      <c r="J110" s="13">
        <v>47524930</v>
      </c>
      <c r="K110" s="13">
        <v>26823876</v>
      </c>
    </row>
    <row r="111" spans="1:11" ht="12.75">
      <c r="A111" s="211" t="s">
        <v>101</v>
      </c>
      <c r="B111" s="212"/>
      <c r="C111" s="212"/>
      <c r="D111" s="212"/>
      <c r="E111" s="212"/>
      <c r="F111" s="212"/>
      <c r="G111" s="212"/>
      <c r="H111" s="213"/>
      <c r="I111" s="4">
        <v>103</v>
      </c>
      <c r="J111" s="13">
        <v>199766</v>
      </c>
      <c r="K111" s="13">
        <v>190441</v>
      </c>
    </row>
    <row r="112" spans="1:11" ht="12.75">
      <c r="A112" s="211" t="s">
        <v>99</v>
      </c>
      <c r="B112" s="212"/>
      <c r="C112" s="212"/>
      <c r="D112" s="212"/>
      <c r="E112" s="212"/>
      <c r="F112" s="212"/>
      <c r="G112" s="212"/>
      <c r="H112" s="213"/>
      <c r="I112" s="4">
        <v>104</v>
      </c>
      <c r="J112" s="13"/>
      <c r="K112" s="13"/>
    </row>
    <row r="113" spans="1:11" ht="12.75">
      <c r="A113" s="211" t="s">
        <v>100</v>
      </c>
      <c r="B113" s="212"/>
      <c r="C113" s="212"/>
      <c r="D113" s="212"/>
      <c r="E113" s="212"/>
      <c r="F113" s="212"/>
      <c r="G113" s="212"/>
      <c r="H113" s="213"/>
      <c r="I113" s="4">
        <v>105</v>
      </c>
      <c r="J113" s="13">
        <v>2968103</v>
      </c>
      <c r="K113" s="13">
        <v>106502326</v>
      </c>
    </row>
    <row r="114" spans="1:11" ht="12.75">
      <c r="A114" s="217" t="s">
        <v>1</v>
      </c>
      <c r="B114" s="218"/>
      <c r="C114" s="218"/>
      <c r="D114" s="218"/>
      <c r="E114" s="218"/>
      <c r="F114" s="218"/>
      <c r="G114" s="218"/>
      <c r="H114" s="219"/>
      <c r="I114" s="4">
        <v>106</v>
      </c>
      <c r="J114" s="13">
        <v>2936374</v>
      </c>
      <c r="K114" s="13">
        <v>4105567</v>
      </c>
    </row>
    <row r="115" spans="1:12" ht="12.75">
      <c r="A115" s="217" t="s">
        <v>25</v>
      </c>
      <c r="B115" s="218"/>
      <c r="C115" s="218"/>
      <c r="D115" s="218"/>
      <c r="E115" s="218"/>
      <c r="F115" s="218"/>
      <c r="G115" s="218"/>
      <c r="H115" s="219"/>
      <c r="I115" s="4">
        <v>107</v>
      </c>
      <c r="J115" s="12">
        <f>J70+J87+J91+J101+J114</f>
        <v>2774860752.315779</v>
      </c>
      <c r="K115" s="12">
        <f>K70+K87+K91+K101+K114</f>
        <v>2415691042.973172</v>
      </c>
      <c r="L115" s="116"/>
    </row>
    <row r="116" spans="1:11" ht="12.75">
      <c r="A116" s="200" t="s">
        <v>59</v>
      </c>
      <c r="B116" s="201"/>
      <c r="C116" s="201"/>
      <c r="D116" s="201"/>
      <c r="E116" s="201"/>
      <c r="F116" s="201"/>
      <c r="G116" s="201"/>
      <c r="H116" s="202"/>
      <c r="I116" s="5">
        <v>108</v>
      </c>
      <c r="J116" s="14"/>
      <c r="K116" s="14">
        <v>691827</v>
      </c>
    </row>
    <row r="117" spans="1:11" ht="12.75">
      <c r="A117" s="203" t="s">
        <v>289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193</v>
      </c>
      <c r="B118" s="208"/>
      <c r="C118" s="208"/>
      <c r="D118" s="208"/>
      <c r="E118" s="208"/>
      <c r="F118" s="208"/>
      <c r="G118" s="208"/>
      <c r="H118" s="208"/>
      <c r="I118" s="209"/>
      <c r="J118" s="209"/>
      <c r="K118" s="210"/>
    </row>
    <row r="119" spans="1:12" ht="12.75">
      <c r="A119" s="211" t="s">
        <v>8</v>
      </c>
      <c r="B119" s="212"/>
      <c r="C119" s="212"/>
      <c r="D119" s="212"/>
      <c r="E119" s="212"/>
      <c r="F119" s="212"/>
      <c r="G119" s="212"/>
      <c r="H119" s="213"/>
      <c r="I119" s="4">
        <v>109</v>
      </c>
      <c r="J119" s="13">
        <v>1629150550</v>
      </c>
      <c r="K119" s="13">
        <v>1222054190</v>
      </c>
      <c r="L119" s="116"/>
    </row>
    <row r="120" spans="1:12" ht="12.75">
      <c r="A120" s="214" t="s">
        <v>9</v>
      </c>
      <c r="B120" s="215"/>
      <c r="C120" s="215"/>
      <c r="D120" s="215"/>
      <c r="E120" s="215"/>
      <c r="F120" s="215"/>
      <c r="G120" s="215"/>
      <c r="H120" s="216"/>
      <c r="I120" s="7">
        <v>110</v>
      </c>
      <c r="J120" s="14">
        <v>14076870</v>
      </c>
      <c r="K120" s="14">
        <v>10376859</v>
      </c>
      <c r="L120" s="116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8" t="s">
        <v>102</v>
      </c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</row>
    <row r="123" spans="1:11" ht="12.75">
      <c r="A123" s="198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 N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 N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 N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 N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 N71 N73:N78 N80:N8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zoomScale="110" zoomScaleSheetLayoutView="110" zoomScalePageLayoutView="0" workbookViewId="0" topLeftCell="A40">
      <selection activeCell="J71" sqref="J71"/>
    </sheetView>
  </sheetViews>
  <sheetFormatPr defaultColWidth="9.140625" defaultRowHeight="12.75"/>
  <cols>
    <col min="10" max="11" width="11.140625" style="0" bestFit="1" customWidth="1"/>
    <col min="12" max="13" width="15.57421875" style="133" bestFit="1" customWidth="1"/>
    <col min="14" max="14" width="12.8515625" style="133" bestFit="1" customWidth="1"/>
    <col min="15" max="15" width="14.7109375" style="134" bestFit="1" customWidth="1"/>
    <col min="16" max="16" width="14.7109375" style="133" bestFit="1" customWidth="1"/>
    <col min="17" max="17" width="12.8515625" style="133" bestFit="1" customWidth="1"/>
    <col min="18" max="18" width="12.140625" style="120" bestFit="1" customWidth="1"/>
    <col min="19" max="19" width="9.140625" style="120" customWidth="1"/>
  </cols>
  <sheetData>
    <row r="1" spans="1:11" ht="12.75">
      <c r="A1" s="229" t="s">
        <v>160</v>
      </c>
      <c r="B1" s="230"/>
      <c r="C1" s="230"/>
      <c r="D1" s="230"/>
      <c r="E1" s="230"/>
      <c r="F1" s="230"/>
      <c r="G1" s="230"/>
      <c r="H1" s="230"/>
      <c r="I1" s="230"/>
      <c r="J1" s="230"/>
      <c r="K1" s="231"/>
    </row>
    <row r="2" spans="1:11" ht="12.75">
      <c r="A2" s="233" t="s">
        <v>340</v>
      </c>
      <c r="B2" s="234"/>
      <c r="C2" s="234"/>
      <c r="D2" s="234"/>
      <c r="E2" s="234"/>
      <c r="F2" s="234"/>
      <c r="G2" s="234"/>
      <c r="H2" s="234"/>
      <c r="I2" s="234"/>
      <c r="J2" s="234"/>
      <c r="K2" s="232"/>
    </row>
    <row r="3" spans="1:11" ht="12.75">
      <c r="A3" s="74"/>
      <c r="B3" s="81"/>
      <c r="C3" s="81"/>
      <c r="D3" s="81"/>
      <c r="E3" s="81"/>
      <c r="F3" s="81"/>
      <c r="G3" s="81"/>
      <c r="H3" s="81"/>
      <c r="I3" s="81"/>
      <c r="J3" s="81"/>
      <c r="K3" s="15"/>
    </row>
    <row r="4" spans="1:11" ht="12.75">
      <c r="A4" s="257" t="s">
        <v>342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8" ht="24" thickBot="1">
      <c r="A5" s="260" t="s">
        <v>61</v>
      </c>
      <c r="B5" s="260"/>
      <c r="C5" s="260"/>
      <c r="D5" s="260"/>
      <c r="E5" s="260"/>
      <c r="F5" s="260"/>
      <c r="G5" s="260"/>
      <c r="H5" s="260"/>
      <c r="I5" s="75" t="s">
        <v>290</v>
      </c>
      <c r="J5" s="77" t="s">
        <v>156</v>
      </c>
      <c r="K5" s="76" t="s">
        <v>157</v>
      </c>
      <c r="R5" s="132"/>
    </row>
    <row r="6" spans="1:18" ht="12.75">
      <c r="A6" s="242">
        <v>1</v>
      </c>
      <c r="B6" s="242"/>
      <c r="C6" s="242"/>
      <c r="D6" s="242"/>
      <c r="E6" s="242"/>
      <c r="F6" s="242"/>
      <c r="G6" s="242"/>
      <c r="H6" s="242"/>
      <c r="I6" s="79">
        <v>2</v>
      </c>
      <c r="J6" s="78">
        <v>3</v>
      </c>
      <c r="K6" s="128">
        <v>4</v>
      </c>
      <c r="R6" s="132"/>
    </row>
    <row r="7" spans="1:18" ht="12.75">
      <c r="A7" s="207" t="s">
        <v>26</v>
      </c>
      <c r="B7" s="208"/>
      <c r="C7" s="208"/>
      <c r="D7" s="208"/>
      <c r="E7" s="208"/>
      <c r="F7" s="208"/>
      <c r="G7" s="208"/>
      <c r="H7" s="228"/>
      <c r="I7" s="6">
        <v>111</v>
      </c>
      <c r="J7" s="20">
        <f>SUM(J8:J9)</f>
        <v>2573083971.9230647</v>
      </c>
      <c r="K7" s="129">
        <f>SUM(K8:K9)</f>
        <v>2651483040</v>
      </c>
      <c r="R7" s="123"/>
    </row>
    <row r="8" spans="1:18" ht="12.75">
      <c r="A8" s="217" t="s">
        <v>158</v>
      </c>
      <c r="B8" s="218"/>
      <c r="C8" s="218"/>
      <c r="D8" s="218"/>
      <c r="E8" s="218"/>
      <c r="F8" s="218"/>
      <c r="G8" s="218"/>
      <c r="H8" s="219"/>
      <c r="I8" s="4">
        <v>112</v>
      </c>
      <c r="J8" s="13">
        <v>2545204094.993065</v>
      </c>
      <c r="K8" s="8">
        <v>2628010073</v>
      </c>
      <c r="R8" s="125"/>
    </row>
    <row r="9" spans="1:18" ht="12.75">
      <c r="A9" s="217" t="s">
        <v>106</v>
      </c>
      <c r="B9" s="218"/>
      <c r="C9" s="218"/>
      <c r="D9" s="218"/>
      <c r="E9" s="218"/>
      <c r="F9" s="218"/>
      <c r="G9" s="218"/>
      <c r="H9" s="219"/>
      <c r="I9" s="4">
        <v>113</v>
      </c>
      <c r="J9" s="13">
        <v>27879876.93</v>
      </c>
      <c r="K9" s="8">
        <v>23472967</v>
      </c>
      <c r="R9" s="125"/>
    </row>
    <row r="10" spans="1:18" ht="12.75">
      <c r="A10" s="217" t="s">
        <v>12</v>
      </c>
      <c r="B10" s="218"/>
      <c r="C10" s="218"/>
      <c r="D10" s="218"/>
      <c r="E10" s="218"/>
      <c r="F10" s="218"/>
      <c r="G10" s="218"/>
      <c r="H10" s="219"/>
      <c r="I10" s="4">
        <v>114</v>
      </c>
      <c r="J10" s="12">
        <f>J11+J12+J16+J20+J21+J22+J25+J26</f>
        <v>2311245005.8927426</v>
      </c>
      <c r="K10" s="9">
        <f>K11+K12+K16+K20+K21+K22+K25+K26</f>
        <v>2962143655</v>
      </c>
      <c r="M10" s="135"/>
      <c r="R10" s="123"/>
    </row>
    <row r="11" spans="1:18" ht="12.75">
      <c r="A11" s="217" t="s">
        <v>107</v>
      </c>
      <c r="B11" s="218"/>
      <c r="C11" s="218"/>
      <c r="D11" s="218"/>
      <c r="E11" s="218"/>
      <c r="F11" s="218"/>
      <c r="G11" s="218"/>
      <c r="H11" s="219"/>
      <c r="I11" s="4">
        <v>115</v>
      </c>
      <c r="J11" s="13">
        <v>-8175506.24</v>
      </c>
      <c r="K11" s="8">
        <v>10836361</v>
      </c>
      <c r="R11" s="125"/>
    </row>
    <row r="12" spans="1:18" ht="12.75">
      <c r="A12" s="217" t="s">
        <v>22</v>
      </c>
      <c r="B12" s="218"/>
      <c r="C12" s="218"/>
      <c r="D12" s="218"/>
      <c r="E12" s="218"/>
      <c r="F12" s="218"/>
      <c r="G12" s="218"/>
      <c r="H12" s="219"/>
      <c r="I12" s="4">
        <v>116</v>
      </c>
      <c r="J12" s="12">
        <f>SUM(J13:J15)</f>
        <v>1812059914.9230652</v>
      </c>
      <c r="K12" s="9">
        <f>SUM(K13:K15)</f>
        <v>1825542926</v>
      </c>
      <c r="R12" s="123"/>
    </row>
    <row r="13" spans="1:18" ht="12.75">
      <c r="A13" s="211" t="s">
        <v>152</v>
      </c>
      <c r="B13" s="212"/>
      <c r="C13" s="212"/>
      <c r="D13" s="212"/>
      <c r="E13" s="212"/>
      <c r="F13" s="212"/>
      <c r="G13" s="212"/>
      <c r="H13" s="213"/>
      <c r="I13" s="4">
        <v>117</v>
      </c>
      <c r="J13" s="13">
        <v>389961049</v>
      </c>
      <c r="K13" s="8">
        <v>352513453</v>
      </c>
      <c r="R13" s="125"/>
    </row>
    <row r="14" spans="1:18" ht="12.75">
      <c r="A14" s="211" t="s">
        <v>153</v>
      </c>
      <c r="B14" s="212"/>
      <c r="C14" s="212"/>
      <c r="D14" s="212"/>
      <c r="E14" s="212"/>
      <c r="F14" s="212"/>
      <c r="G14" s="212"/>
      <c r="H14" s="213"/>
      <c r="I14" s="4">
        <v>118</v>
      </c>
      <c r="J14" s="13">
        <v>1100197999</v>
      </c>
      <c r="K14" s="8">
        <v>1161830159</v>
      </c>
      <c r="R14" s="125"/>
    </row>
    <row r="15" spans="1:18" ht="12.75">
      <c r="A15" s="211" t="s">
        <v>63</v>
      </c>
      <c r="B15" s="212"/>
      <c r="C15" s="212"/>
      <c r="D15" s="212"/>
      <c r="E15" s="212"/>
      <c r="F15" s="212"/>
      <c r="G15" s="212"/>
      <c r="H15" s="213"/>
      <c r="I15" s="4">
        <v>119</v>
      </c>
      <c r="J15" s="13">
        <v>321900866.9230652</v>
      </c>
      <c r="K15" s="8">
        <v>311199314</v>
      </c>
      <c r="R15" s="125"/>
    </row>
    <row r="16" spans="1:18" ht="12.75">
      <c r="A16" s="217" t="s">
        <v>23</v>
      </c>
      <c r="B16" s="218"/>
      <c r="C16" s="218"/>
      <c r="D16" s="218"/>
      <c r="E16" s="218"/>
      <c r="F16" s="218"/>
      <c r="G16" s="218"/>
      <c r="H16" s="219"/>
      <c r="I16" s="4">
        <v>120</v>
      </c>
      <c r="J16" s="12">
        <f>SUM(J17:J19)</f>
        <v>251653132.01</v>
      </c>
      <c r="K16" s="9">
        <f>SUM(K17:K19)</f>
        <v>253350076</v>
      </c>
      <c r="R16" s="123"/>
    </row>
    <row r="17" spans="1:18" ht="12.75">
      <c r="A17" s="211" t="s">
        <v>64</v>
      </c>
      <c r="B17" s="212"/>
      <c r="C17" s="212"/>
      <c r="D17" s="212"/>
      <c r="E17" s="212"/>
      <c r="F17" s="212"/>
      <c r="G17" s="212"/>
      <c r="H17" s="213"/>
      <c r="I17" s="4">
        <v>121</v>
      </c>
      <c r="J17" s="13">
        <v>150472502.01</v>
      </c>
      <c r="K17" s="8">
        <v>151521052</v>
      </c>
      <c r="R17" s="125"/>
    </row>
    <row r="18" spans="1:18" ht="12.75">
      <c r="A18" s="211" t="s">
        <v>65</v>
      </c>
      <c r="B18" s="212"/>
      <c r="C18" s="212"/>
      <c r="D18" s="212"/>
      <c r="E18" s="212"/>
      <c r="F18" s="212"/>
      <c r="G18" s="212"/>
      <c r="H18" s="213"/>
      <c r="I18" s="4">
        <v>122</v>
      </c>
      <c r="J18" s="13">
        <v>64770325</v>
      </c>
      <c r="K18" s="8">
        <v>65958447</v>
      </c>
      <c r="R18" s="125"/>
    </row>
    <row r="19" spans="1:18" ht="12.75">
      <c r="A19" s="211" t="s">
        <v>66</v>
      </c>
      <c r="B19" s="212"/>
      <c r="C19" s="212"/>
      <c r="D19" s="212"/>
      <c r="E19" s="212"/>
      <c r="F19" s="212"/>
      <c r="G19" s="212"/>
      <c r="H19" s="213"/>
      <c r="I19" s="4">
        <v>123</v>
      </c>
      <c r="J19" s="13">
        <v>36410305</v>
      </c>
      <c r="K19" s="8">
        <v>35870577</v>
      </c>
      <c r="R19" s="125"/>
    </row>
    <row r="20" spans="1:18" ht="12.75">
      <c r="A20" s="217" t="s">
        <v>108</v>
      </c>
      <c r="B20" s="218"/>
      <c r="C20" s="218"/>
      <c r="D20" s="218"/>
      <c r="E20" s="218"/>
      <c r="F20" s="218"/>
      <c r="G20" s="218"/>
      <c r="H20" s="219"/>
      <c r="I20" s="4">
        <v>124</v>
      </c>
      <c r="J20" s="13">
        <v>65935517</v>
      </c>
      <c r="K20" s="8">
        <v>64250975</v>
      </c>
      <c r="R20" s="125"/>
    </row>
    <row r="21" spans="1:18" ht="12.75">
      <c r="A21" s="217" t="s">
        <v>109</v>
      </c>
      <c r="B21" s="218"/>
      <c r="C21" s="218"/>
      <c r="D21" s="218"/>
      <c r="E21" s="218"/>
      <c r="F21" s="218"/>
      <c r="G21" s="218"/>
      <c r="H21" s="219"/>
      <c r="I21" s="4">
        <v>125</v>
      </c>
      <c r="J21" s="13">
        <v>183105615</v>
      </c>
      <c r="K21" s="8">
        <v>160018571</v>
      </c>
      <c r="M21" s="135"/>
      <c r="R21" s="125"/>
    </row>
    <row r="22" spans="1:18" ht="12.75">
      <c r="A22" s="217" t="s">
        <v>24</v>
      </c>
      <c r="B22" s="218"/>
      <c r="C22" s="218"/>
      <c r="D22" s="218"/>
      <c r="E22" s="218"/>
      <c r="F22" s="218"/>
      <c r="G22" s="218"/>
      <c r="H22" s="219"/>
      <c r="I22" s="4">
        <v>126</v>
      </c>
      <c r="J22" s="12">
        <f>SUM(J23:J24)</f>
        <v>6559031.19967742</v>
      </c>
      <c r="K22" s="9">
        <f>SUM(K23:K24)</f>
        <v>647943695</v>
      </c>
      <c r="R22" s="123"/>
    </row>
    <row r="23" spans="1:18" ht="12.75">
      <c r="A23" s="211" t="s">
        <v>143</v>
      </c>
      <c r="B23" s="212"/>
      <c r="C23" s="212"/>
      <c r="D23" s="212"/>
      <c r="E23" s="212"/>
      <c r="F23" s="212"/>
      <c r="G23" s="212"/>
      <c r="H23" s="213"/>
      <c r="I23" s="4">
        <v>127</v>
      </c>
      <c r="J23" s="13">
        <v>4242099</v>
      </c>
      <c r="K23" s="8">
        <v>3268243</v>
      </c>
      <c r="M23" s="134"/>
      <c r="R23" s="125"/>
    </row>
    <row r="24" spans="1:18" ht="12.75">
      <c r="A24" s="211" t="s">
        <v>144</v>
      </c>
      <c r="B24" s="212"/>
      <c r="C24" s="212"/>
      <c r="D24" s="212"/>
      <c r="E24" s="212"/>
      <c r="F24" s="212"/>
      <c r="G24" s="212"/>
      <c r="H24" s="213"/>
      <c r="I24" s="4">
        <v>128</v>
      </c>
      <c r="J24" s="13">
        <v>2316932.19967742</v>
      </c>
      <c r="K24" s="8">
        <v>644675452</v>
      </c>
      <c r="R24" s="125"/>
    </row>
    <row r="25" spans="1:18" ht="12.75">
      <c r="A25" s="217" t="s">
        <v>110</v>
      </c>
      <c r="B25" s="218"/>
      <c r="C25" s="218"/>
      <c r="D25" s="218"/>
      <c r="E25" s="218"/>
      <c r="F25" s="218"/>
      <c r="G25" s="218"/>
      <c r="H25" s="219"/>
      <c r="I25" s="4">
        <v>129</v>
      </c>
      <c r="J25" s="13">
        <v>107302</v>
      </c>
      <c r="K25" s="8">
        <v>201051</v>
      </c>
      <c r="R25" s="125"/>
    </row>
    <row r="26" spans="1:18" ht="12.75">
      <c r="A26" s="217" t="s">
        <v>52</v>
      </c>
      <c r="B26" s="218"/>
      <c r="C26" s="218"/>
      <c r="D26" s="218"/>
      <c r="E26" s="218"/>
      <c r="F26" s="218"/>
      <c r="G26" s="218"/>
      <c r="H26" s="219"/>
      <c r="I26" s="4">
        <v>130</v>
      </c>
      <c r="J26" s="13">
        <v>0</v>
      </c>
      <c r="K26" s="8">
        <v>0</v>
      </c>
      <c r="R26" s="125"/>
    </row>
    <row r="27" spans="1:18" ht="12.75">
      <c r="A27" s="217" t="s">
        <v>221</v>
      </c>
      <c r="B27" s="218"/>
      <c r="C27" s="218"/>
      <c r="D27" s="218"/>
      <c r="E27" s="218"/>
      <c r="F27" s="218"/>
      <c r="G27" s="218"/>
      <c r="H27" s="219"/>
      <c r="I27" s="4">
        <v>131</v>
      </c>
      <c r="J27" s="12">
        <f>SUM(J28:J32)</f>
        <v>75994913</v>
      </c>
      <c r="K27" s="9">
        <f>SUM(K28:K32)</f>
        <v>76992588</v>
      </c>
      <c r="R27" s="123"/>
    </row>
    <row r="28" spans="1:18" ht="12.75">
      <c r="A28" s="217" t="s">
        <v>235</v>
      </c>
      <c r="B28" s="218"/>
      <c r="C28" s="218"/>
      <c r="D28" s="218"/>
      <c r="E28" s="218"/>
      <c r="F28" s="218"/>
      <c r="G28" s="218"/>
      <c r="H28" s="219"/>
      <c r="I28" s="4">
        <v>132</v>
      </c>
      <c r="J28" s="13">
        <v>0</v>
      </c>
      <c r="K28" s="8">
        <v>0</v>
      </c>
      <c r="R28" s="125"/>
    </row>
    <row r="29" spans="1:18" ht="12.75">
      <c r="A29" s="217" t="s">
        <v>161</v>
      </c>
      <c r="B29" s="218"/>
      <c r="C29" s="218"/>
      <c r="D29" s="218"/>
      <c r="E29" s="218"/>
      <c r="F29" s="218"/>
      <c r="G29" s="218"/>
      <c r="H29" s="219"/>
      <c r="I29" s="4">
        <v>133</v>
      </c>
      <c r="J29" s="13">
        <v>75994913</v>
      </c>
      <c r="K29" s="8">
        <v>76992588</v>
      </c>
      <c r="R29" s="125"/>
    </row>
    <row r="30" spans="1:18" ht="12.75">
      <c r="A30" s="217" t="s">
        <v>145</v>
      </c>
      <c r="B30" s="218"/>
      <c r="C30" s="218"/>
      <c r="D30" s="218"/>
      <c r="E30" s="218"/>
      <c r="F30" s="218"/>
      <c r="G30" s="218"/>
      <c r="H30" s="219"/>
      <c r="I30" s="4">
        <v>134</v>
      </c>
      <c r="J30" s="13">
        <v>0</v>
      </c>
      <c r="K30" s="8">
        <v>0</v>
      </c>
      <c r="R30" s="125"/>
    </row>
    <row r="31" spans="1:18" ht="12.75">
      <c r="A31" s="217" t="s">
        <v>231</v>
      </c>
      <c r="B31" s="218"/>
      <c r="C31" s="218"/>
      <c r="D31" s="218"/>
      <c r="E31" s="218"/>
      <c r="F31" s="218"/>
      <c r="G31" s="218"/>
      <c r="H31" s="219"/>
      <c r="I31" s="4">
        <v>135</v>
      </c>
      <c r="J31" s="13">
        <v>0</v>
      </c>
      <c r="K31" s="8">
        <v>0</v>
      </c>
      <c r="R31" s="125"/>
    </row>
    <row r="32" spans="1:18" ht="12.75">
      <c r="A32" s="217" t="s">
        <v>146</v>
      </c>
      <c r="B32" s="218"/>
      <c r="C32" s="218"/>
      <c r="D32" s="218"/>
      <c r="E32" s="218"/>
      <c r="F32" s="218"/>
      <c r="G32" s="218"/>
      <c r="H32" s="219"/>
      <c r="I32" s="4">
        <v>136</v>
      </c>
      <c r="J32" s="13">
        <v>0</v>
      </c>
      <c r="K32" s="8">
        <v>0</v>
      </c>
      <c r="R32" s="125"/>
    </row>
    <row r="33" spans="1:18" ht="12.75">
      <c r="A33" s="217" t="s">
        <v>222</v>
      </c>
      <c r="B33" s="218"/>
      <c r="C33" s="218"/>
      <c r="D33" s="218"/>
      <c r="E33" s="218"/>
      <c r="F33" s="218"/>
      <c r="G33" s="218"/>
      <c r="H33" s="219"/>
      <c r="I33" s="4">
        <v>137</v>
      </c>
      <c r="J33" s="12">
        <f>SUM(J34:J37)</f>
        <v>21087416</v>
      </c>
      <c r="K33" s="9">
        <f>SUM(K34:K37)</f>
        <v>21942177</v>
      </c>
      <c r="R33" s="123"/>
    </row>
    <row r="34" spans="1:18" ht="12.75">
      <c r="A34" s="217" t="s">
        <v>68</v>
      </c>
      <c r="B34" s="218"/>
      <c r="C34" s="218"/>
      <c r="D34" s="218"/>
      <c r="E34" s="218"/>
      <c r="F34" s="218"/>
      <c r="G34" s="218"/>
      <c r="H34" s="219"/>
      <c r="I34" s="4">
        <v>138</v>
      </c>
      <c r="J34" s="13">
        <v>0</v>
      </c>
      <c r="K34" s="8">
        <v>0</v>
      </c>
      <c r="R34" s="125"/>
    </row>
    <row r="35" spans="1:18" ht="12.75">
      <c r="A35" s="217" t="s">
        <v>67</v>
      </c>
      <c r="B35" s="218"/>
      <c r="C35" s="218"/>
      <c r="D35" s="218"/>
      <c r="E35" s="218"/>
      <c r="F35" s="218"/>
      <c r="G35" s="218"/>
      <c r="H35" s="219"/>
      <c r="I35" s="4">
        <v>139</v>
      </c>
      <c r="J35" s="13">
        <v>21087416</v>
      </c>
      <c r="K35" s="8">
        <v>21942177</v>
      </c>
      <c r="R35" s="125"/>
    </row>
    <row r="36" spans="1:18" ht="12.75">
      <c r="A36" s="217" t="s">
        <v>232</v>
      </c>
      <c r="B36" s="218"/>
      <c r="C36" s="218"/>
      <c r="D36" s="218"/>
      <c r="E36" s="218"/>
      <c r="F36" s="218"/>
      <c r="G36" s="218"/>
      <c r="H36" s="219"/>
      <c r="I36" s="4">
        <v>140</v>
      </c>
      <c r="J36" s="13">
        <v>0</v>
      </c>
      <c r="K36" s="8">
        <v>0</v>
      </c>
      <c r="R36" s="125"/>
    </row>
    <row r="37" spans="1:18" ht="12.75">
      <c r="A37" s="217" t="s">
        <v>69</v>
      </c>
      <c r="B37" s="218"/>
      <c r="C37" s="218"/>
      <c r="D37" s="218"/>
      <c r="E37" s="218"/>
      <c r="F37" s="218"/>
      <c r="G37" s="218"/>
      <c r="H37" s="219"/>
      <c r="I37" s="4">
        <v>141</v>
      </c>
      <c r="J37" s="13">
        <v>0</v>
      </c>
      <c r="K37" s="8">
        <v>0</v>
      </c>
      <c r="R37" s="125"/>
    </row>
    <row r="38" spans="1:18" ht="12.75">
      <c r="A38" s="217" t="s">
        <v>203</v>
      </c>
      <c r="B38" s="218"/>
      <c r="C38" s="218"/>
      <c r="D38" s="218"/>
      <c r="E38" s="218"/>
      <c r="F38" s="218"/>
      <c r="G38" s="218"/>
      <c r="H38" s="219"/>
      <c r="I38" s="4">
        <v>142</v>
      </c>
      <c r="J38" s="13">
        <v>0</v>
      </c>
      <c r="K38" s="8">
        <v>0</v>
      </c>
      <c r="R38" s="125"/>
    </row>
    <row r="39" spans="1:18" ht="12.75">
      <c r="A39" s="217" t="s">
        <v>204</v>
      </c>
      <c r="B39" s="218"/>
      <c r="C39" s="218"/>
      <c r="D39" s="218"/>
      <c r="E39" s="218"/>
      <c r="F39" s="218"/>
      <c r="G39" s="218"/>
      <c r="H39" s="219"/>
      <c r="I39" s="4">
        <v>143</v>
      </c>
      <c r="J39" s="13">
        <v>0</v>
      </c>
      <c r="K39" s="8">
        <v>0</v>
      </c>
      <c r="R39" s="125"/>
    </row>
    <row r="40" spans="1:18" ht="12.75">
      <c r="A40" s="217" t="s">
        <v>233</v>
      </c>
      <c r="B40" s="218"/>
      <c r="C40" s="218"/>
      <c r="D40" s="218"/>
      <c r="E40" s="218"/>
      <c r="F40" s="218"/>
      <c r="G40" s="218"/>
      <c r="H40" s="219"/>
      <c r="I40" s="4">
        <v>144</v>
      </c>
      <c r="J40" s="13">
        <v>0</v>
      </c>
      <c r="K40" s="8">
        <v>0</v>
      </c>
      <c r="R40" s="125"/>
    </row>
    <row r="41" spans="1:18" ht="12.75">
      <c r="A41" s="217" t="s">
        <v>234</v>
      </c>
      <c r="B41" s="218"/>
      <c r="C41" s="218"/>
      <c r="D41" s="218"/>
      <c r="E41" s="218"/>
      <c r="F41" s="218"/>
      <c r="G41" s="218"/>
      <c r="H41" s="219"/>
      <c r="I41" s="4">
        <v>145</v>
      </c>
      <c r="J41" s="13">
        <v>0</v>
      </c>
      <c r="K41" s="8">
        <v>0</v>
      </c>
      <c r="R41" s="125"/>
    </row>
    <row r="42" spans="1:18" ht="12.75">
      <c r="A42" s="217" t="s">
        <v>223</v>
      </c>
      <c r="B42" s="218"/>
      <c r="C42" s="218"/>
      <c r="D42" s="218"/>
      <c r="E42" s="218"/>
      <c r="F42" s="218"/>
      <c r="G42" s="218"/>
      <c r="H42" s="219"/>
      <c r="I42" s="4">
        <v>146</v>
      </c>
      <c r="J42" s="12">
        <f>J7+J27+J38+J40</f>
        <v>2649078884.9230647</v>
      </c>
      <c r="K42" s="9">
        <f>K7+K27+K38+K40</f>
        <v>2728475628</v>
      </c>
      <c r="R42" s="123"/>
    </row>
    <row r="43" spans="1:18" ht="12.75">
      <c r="A43" s="217" t="s">
        <v>224</v>
      </c>
      <c r="B43" s="218"/>
      <c r="C43" s="218"/>
      <c r="D43" s="218"/>
      <c r="E43" s="218"/>
      <c r="F43" s="218"/>
      <c r="G43" s="218"/>
      <c r="H43" s="219"/>
      <c r="I43" s="4">
        <v>147</v>
      </c>
      <c r="J43" s="12">
        <f>J10+J33+J39+J41</f>
        <v>2332332421.8927426</v>
      </c>
      <c r="K43" s="9">
        <f>K10+K33+K39+K41</f>
        <v>2984085832</v>
      </c>
      <c r="R43" s="123"/>
    </row>
    <row r="44" spans="1:18" ht="12.75">
      <c r="A44" s="217" t="s">
        <v>244</v>
      </c>
      <c r="B44" s="218"/>
      <c r="C44" s="218"/>
      <c r="D44" s="218"/>
      <c r="E44" s="218"/>
      <c r="F44" s="218"/>
      <c r="G44" s="218"/>
      <c r="H44" s="219"/>
      <c r="I44" s="4">
        <v>148</v>
      </c>
      <c r="J44" s="12">
        <f>J42-J43</f>
        <v>316746463.0303221</v>
      </c>
      <c r="K44" s="9">
        <f>K42-K43</f>
        <v>-255610204</v>
      </c>
      <c r="M44" s="136"/>
      <c r="R44" s="123"/>
    </row>
    <row r="45" spans="1:18" ht="12.75">
      <c r="A45" s="220" t="s">
        <v>226</v>
      </c>
      <c r="B45" s="221"/>
      <c r="C45" s="221"/>
      <c r="D45" s="221"/>
      <c r="E45" s="221"/>
      <c r="F45" s="221"/>
      <c r="G45" s="221"/>
      <c r="H45" s="222"/>
      <c r="I45" s="4">
        <v>149</v>
      </c>
      <c r="J45" s="12">
        <f>IF(J42&gt;J43,J42-J43,0)</f>
        <v>316746463.0303221</v>
      </c>
      <c r="K45" s="9">
        <f>IF(K42&gt;K43,K42-K43,0)</f>
        <v>0</v>
      </c>
      <c r="R45" s="123"/>
    </row>
    <row r="46" spans="1:18" ht="12.75">
      <c r="A46" s="220" t="s">
        <v>227</v>
      </c>
      <c r="B46" s="221"/>
      <c r="C46" s="221"/>
      <c r="D46" s="221"/>
      <c r="E46" s="221"/>
      <c r="F46" s="221"/>
      <c r="G46" s="221"/>
      <c r="H46" s="222"/>
      <c r="I46" s="4">
        <v>150</v>
      </c>
      <c r="J46" s="12">
        <f>IF(J43&gt;J42,J43-J42,0)</f>
        <v>0</v>
      </c>
      <c r="K46" s="9">
        <f>IF(K43&gt;K42,K43-K42,0)</f>
        <v>255610204</v>
      </c>
      <c r="M46" s="136"/>
      <c r="R46" s="123"/>
    </row>
    <row r="47" spans="1:18" ht="12.75">
      <c r="A47" s="217" t="s">
        <v>225</v>
      </c>
      <c r="B47" s="218"/>
      <c r="C47" s="218"/>
      <c r="D47" s="218"/>
      <c r="E47" s="218"/>
      <c r="F47" s="218"/>
      <c r="G47" s="218"/>
      <c r="H47" s="219"/>
      <c r="I47" s="4">
        <v>151</v>
      </c>
      <c r="J47" s="13">
        <v>43764340</v>
      </c>
      <c r="K47" s="8">
        <v>61823078</v>
      </c>
      <c r="R47" s="125"/>
    </row>
    <row r="48" spans="1:18" ht="12.75">
      <c r="A48" s="217" t="s">
        <v>245</v>
      </c>
      <c r="B48" s="218"/>
      <c r="C48" s="218"/>
      <c r="D48" s="218"/>
      <c r="E48" s="218"/>
      <c r="F48" s="218"/>
      <c r="G48" s="218"/>
      <c r="H48" s="219"/>
      <c r="I48" s="4">
        <v>152</v>
      </c>
      <c r="J48" s="12">
        <f>J44-J47</f>
        <v>272982123.0303221</v>
      </c>
      <c r="K48" s="9">
        <f>K44-K47</f>
        <v>-317433282</v>
      </c>
      <c r="R48" s="123"/>
    </row>
    <row r="49" spans="1:18" ht="12.75">
      <c r="A49" s="220" t="s">
        <v>200</v>
      </c>
      <c r="B49" s="221"/>
      <c r="C49" s="221"/>
      <c r="D49" s="221"/>
      <c r="E49" s="221"/>
      <c r="F49" s="221"/>
      <c r="G49" s="221"/>
      <c r="H49" s="222"/>
      <c r="I49" s="4">
        <v>153</v>
      </c>
      <c r="J49" s="12">
        <f>IF(J48&gt;0,J48,0)</f>
        <v>272982123.0303221</v>
      </c>
      <c r="K49" s="9">
        <f>IF(K48&gt;0,K48,0)</f>
        <v>0</v>
      </c>
      <c r="R49" s="123"/>
    </row>
    <row r="50" spans="1:18" ht="12.75">
      <c r="A50" s="254" t="s">
        <v>228</v>
      </c>
      <c r="B50" s="255"/>
      <c r="C50" s="255"/>
      <c r="D50" s="255"/>
      <c r="E50" s="255"/>
      <c r="F50" s="255"/>
      <c r="G50" s="255"/>
      <c r="H50" s="256"/>
      <c r="I50" s="5">
        <v>154</v>
      </c>
      <c r="J50" s="18">
        <f>IF(J48&lt;0,-J48,0)</f>
        <v>0</v>
      </c>
      <c r="K50" s="10">
        <f>IF(K48&lt;0,-K48,0)</f>
        <v>317433282</v>
      </c>
      <c r="R50" s="123"/>
    </row>
    <row r="51" spans="1:11" ht="12.75">
      <c r="A51" s="203" t="s">
        <v>120</v>
      </c>
      <c r="B51" s="204"/>
      <c r="C51" s="204"/>
      <c r="D51" s="204"/>
      <c r="E51" s="204"/>
      <c r="F51" s="204"/>
      <c r="G51" s="204"/>
      <c r="H51" s="204"/>
      <c r="I51" s="252"/>
      <c r="J51" s="252"/>
      <c r="K51" s="253"/>
    </row>
    <row r="52" spans="1:11" ht="12.75">
      <c r="A52" s="207" t="s">
        <v>194</v>
      </c>
      <c r="B52" s="208"/>
      <c r="C52" s="208"/>
      <c r="D52" s="208"/>
      <c r="E52" s="208"/>
      <c r="F52" s="208"/>
      <c r="G52" s="208"/>
      <c r="H52" s="208"/>
      <c r="I52" s="209"/>
      <c r="J52" s="209"/>
      <c r="K52" s="210"/>
    </row>
    <row r="53" spans="1:11" ht="12.75">
      <c r="A53" s="246" t="s">
        <v>242</v>
      </c>
      <c r="B53" s="247"/>
      <c r="C53" s="247"/>
      <c r="D53" s="247"/>
      <c r="E53" s="247"/>
      <c r="F53" s="247"/>
      <c r="G53" s="247"/>
      <c r="H53" s="248"/>
      <c r="I53" s="4">
        <v>155</v>
      </c>
      <c r="J53" s="13">
        <v>274282881</v>
      </c>
      <c r="K53" s="8">
        <v>-313942867</v>
      </c>
    </row>
    <row r="54" spans="1:11" ht="12.75">
      <c r="A54" s="246" t="s">
        <v>243</v>
      </c>
      <c r="B54" s="247"/>
      <c r="C54" s="247"/>
      <c r="D54" s="247"/>
      <c r="E54" s="247"/>
      <c r="F54" s="247"/>
      <c r="G54" s="247"/>
      <c r="H54" s="248"/>
      <c r="I54" s="4">
        <v>156</v>
      </c>
      <c r="J54" s="14">
        <v>-1300758</v>
      </c>
      <c r="K54" s="130">
        <v>-3490415</v>
      </c>
    </row>
    <row r="55" spans="1:11" ht="12.75">
      <c r="A55" s="203" t="s">
        <v>197</v>
      </c>
      <c r="B55" s="204"/>
      <c r="C55" s="204"/>
      <c r="D55" s="204"/>
      <c r="E55" s="204"/>
      <c r="F55" s="204"/>
      <c r="G55" s="204"/>
      <c r="H55" s="204"/>
      <c r="I55" s="252"/>
      <c r="J55" s="252"/>
      <c r="K55" s="253"/>
    </row>
    <row r="56" spans="1:11" ht="12.75">
      <c r="A56" s="207" t="s">
        <v>212</v>
      </c>
      <c r="B56" s="208"/>
      <c r="C56" s="208"/>
      <c r="D56" s="208"/>
      <c r="E56" s="208"/>
      <c r="F56" s="208"/>
      <c r="G56" s="208"/>
      <c r="H56" s="228"/>
      <c r="I56" s="21">
        <v>157</v>
      </c>
      <c r="J56" s="11">
        <v>272982123</v>
      </c>
      <c r="K56" s="131">
        <v>-317433282</v>
      </c>
    </row>
    <row r="57" spans="1:11" ht="12.75">
      <c r="A57" s="217" t="s">
        <v>229</v>
      </c>
      <c r="B57" s="218"/>
      <c r="C57" s="218"/>
      <c r="D57" s="218"/>
      <c r="E57" s="218"/>
      <c r="F57" s="218"/>
      <c r="G57" s="218"/>
      <c r="H57" s="219"/>
      <c r="I57" s="4">
        <v>158</v>
      </c>
      <c r="J57" s="12">
        <f>SUM(J58:J64)</f>
        <v>39389026</v>
      </c>
      <c r="K57" s="9">
        <f>SUM(K58:K64)</f>
        <v>-52038901.3825306</v>
      </c>
    </row>
    <row r="58" spans="1:11" ht="12.75">
      <c r="A58" s="217" t="s">
        <v>236</v>
      </c>
      <c r="B58" s="218"/>
      <c r="C58" s="218"/>
      <c r="D58" s="218"/>
      <c r="E58" s="218"/>
      <c r="F58" s="218"/>
      <c r="G58" s="218"/>
      <c r="H58" s="219"/>
      <c r="I58" s="4">
        <v>159</v>
      </c>
      <c r="J58" s="13">
        <v>-384709</v>
      </c>
      <c r="K58" s="8">
        <v>-2653802.382530596</v>
      </c>
    </row>
    <row r="59" spans="1:11" ht="12.75">
      <c r="A59" s="217" t="s">
        <v>237</v>
      </c>
      <c r="B59" s="218"/>
      <c r="C59" s="218"/>
      <c r="D59" s="218"/>
      <c r="E59" s="218"/>
      <c r="F59" s="218"/>
      <c r="G59" s="218"/>
      <c r="H59" s="219"/>
      <c r="I59" s="4">
        <v>160</v>
      </c>
      <c r="J59" s="13">
        <v>39834245</v>
      </c>
      <c r="K59" s="8">
        <v>-47088738</v>
      </c>
    </row>
    <row r="60" spans="1:11" ht="12.75">
      <c r="A60" s="217" t="s">
        <v>45</v>
      </c>
      <c r="B60" s="218"/>
      <c r="C60" s="218"/>
      <c r="D60" s="218"/>
      <c r="E60" s="218"/>
      <c r="F60" s="218"/>
      <c r="G60" s="218"/>
      <c r="H60" s="219"/>
      <c r="I60" s="4">
        <v>161</v>
      </c>
      <c r="J60" s="13">
        <v>-60510</v>
      </c>
      <c r="K60" s="8">
        <v>-2296361</v>
      </c>
    </row>
    <row r="61" spans="1:11" ht="12.75">
      <c r="A61" s="217" t="s">
        <v>238</v>
      </c>
      <c r="B61" s="218"/>
      <c r="C61" s="218"/>
      <c r="D61" s="218"/>
      <c r="E61" s="218"/>
      <c r="F61" s="218"/>
      <c r="G61" s="218"/>
      <c r="H61" s="219"/>
      <c r="I61" s="4">
        <v>162</v>
      </c>
      <c r="J61" s="13"/>
      <c r="K61" s="8"/>
    </row>
    <row r="62" spans="1:11" ht="12.75">
      <c r="A62" s="217" t="s">
        <v>239</v>
      </c>
      <c r="B62" s="218"/>
      <c r="C62" s="218"/>
      <c r="D62" s="218"/>
      <c r="E62" s="218"/>
      <c r="F62" s="218"/>
      <c r="G62" s="218"/>
      <c r="H62" s="219"/>
      <c r="I62" s="4">
        <v>163</v>
      </c>
      <c r="J62" s="13"/>
      <c r="K62" s="8"/>
    </row>
    <row r="63" spans="1:11" ht="12.75">
      <c r="A63" s="217" t="s">
        <v>240</v>
      </c>
      <c r="B63" s="218"/>
      <c r="C63" s="218"/>
      <c r="D63" s="218"/>
      <c r="E63" s="218"/>
      <c r="F63" s="218"/>
      <c r="G63" s="218"/>
      <c r="H63" s="219"/>
      <c r="I63" s="4">
        <v>164</v>
      </c>
      <c r="J63" s="13"/>
      <c r="K63" s="8"/>
    </row>
    <row r="64" spans="1:11" ht="12.75">
      <c r="A64" s="217" t="s">
        <v>241</v>
      </c>
      <c r="B64" s="218"/>
      <c r="C64" s="218"/>
      <c r="D64" s="218"/>
      <c r="E64" s="218"/>
      <c r="F64" s="218"/>
      <c r="G64" s="218"/>
      <c r="H64" s="219"/>
      <c r="I64" s="4">
        <v>165</v>
      </c>
      <c r="J64" s="13"/>
      <c r="K64" s="8"/>
    </row>
    <row r="65" spans="1:11" ht="12.75">
      <c r="A65" s="217" t="s">
        <v>230</v>
      </c>
      <c r="B65" s="218"/>
      <c r="C65" s="218"/>
      <c r="D65" s="218"/>
      <c r="E65" s="218"/>
      <c r="F65" s="218"/>
      <c r="G65" s="218"/>
      <c r="H65" s="219"/>
      <c r="I65" s="4">
        <v>166</v>
      </c>
      <c r="J65" s="13">
        <v>8721783.75</v>
      </c>
      <c r="K65" s="8">
        <v>-10507943.799999997</v>
      </c>
    </row>
    <row r="66" spans="1:11" ht="12.75">
      <c r="A66" s="217" t="s">
        <v>201</v>
      </c>
      <c r="B66" s="218"/>
      <c r="C66" s="218"/>
      <c r="D66" s="218"/>
      <c r="E66" s="218"/>
      <c r="F66" s="218"/>
      <c r="G66" s="218"/>
      <c r="H66" s="219"/>
      <c r="I66" s="4">
        <v>167</v>
      </c>
      <c r="J66" s="12">
        <f>J57-J65</f>
        <v>30667242.25</v>
      </c>
      <c r="K66" s="9">
        <f>K57-K65</f>
        <v>-41530957.5825306</v>
      </c>
    </row>
    <row r="67" spans="1:13" ht="12.75">
      <c r="A67" s="217" t="s">
        <v>202</v>
      </c>
      <c r="B67" s="218"/>
      <c r="C67" s="218"/>
      <c r="D67" s="218"/>
      <c r="E67" s="218"/>
      <c r="F67" s="218"/>
      <c r="G67" s="218"/>
      <c r="H67" s="219"/>
      <c r="I67" s="4">
        <v>168</v>
      </c>
      <c r="J67" s="18">
        <f>J56+J66</f>
        <v>303649365.25</v>
      </c>
      <c r="K67" s="10">
        <f>K56+K66</f>
        <v>-358964239.5825306</v>
      </c>
      <c r="L67" s="134"/>
      <c r="M67" s="134"/>
    </row>
    <row r="68" spans="1:11" ht="12.75">
      <c r="A68" s="203" t="s">
        <v>196</v>
      </c>
      <c r="B68" s="204"/>
      <c r="C68" s="204"/>
      <c r="D68" s="204"/>
      <c r="E68" s="204"/>
      <c r="F68" s="204"/>
      <c r="G68" s="204"/>
      <c r="H68" s="204"/>
      <c r="I68" s="252"/>
      <c r="J68" s="252"/>
      <c r="K68" s="253"/>
    </row>
    <row r="69" spans="1:11" ht="12.75">
      <c r="A69" s="207" t="s">
        <v>195</v>
      </c>
      <c r="B69" s="208"/>
      <c r="C69" s="208"/>
      <c r="D69" s="208"/>
      <c r="E69" s="208"/>
      <c r="F69" s="208"/>
      <c r="G69" s="208"/>
      <c r="H69" s="208"/>
      <c r="I69" s="209"/>
      <c r="J69" s="209"/>
      <c r="K69" s="210"/>
    </row>
    <row r="70" spans="1:11" ht="12.75">
      <c r="A70" s="246" t="s">
        <v>242</v>
      </c>
      <c r="B70" s="247"/>
      <c r="C70" s="247"/>
      <c r="D70" s="247"/>
      <c r="E70" s="247"/>
      <c r="F70" s="247"/>
      <c r="G70" s="247"/>
      <c r="H70" s="248"/>
      <c r="I70" s="4">
        <v>169</v>
      </c>
      <c r="J70" s="13">
        <v>304285791</v>
      </c>
      <c r="K70" s="8">
        <v>-355264266.2712996</v>
      </c>
    </row>
    <row r="71" spans="1:11" ht="12.75">
      <c r="A71" s="249" t="s">
        <v>243</v>
      </c>
      <c r="B71" s="250"/>
      <c r="C71" s="250"/>
      <c r="D71" s="250"/>
      <c r="E71" s="250"/>
      <c r="F71" s="250"/>
      <c r="G71" s="250"/>
      <c r="H71" s="251"/>
      <c r="I71" s="7">
        <v>170</v>
      </c>
      <c r="J71" s="14">
        <v>-636426</v>
      </c>
      <c r="K71" s="130">
        <v>-3699974.069710563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 R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 R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2:K46 J7:K10 R48:R50 R12:R46 R7:R1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3">
      <selection activeCell="J23" sqref="J23"/>
    </sheetView>
  </sheetViews>
  <sheetFormatPr defaultColWidth="9.140625" defaultRowHeight="12.75"/>
  <cols>
    <col min="10" max="10" width="11.140625" style="0" bestFit="1" customWidth="1"/>
    <col min="11" max="11" width="10.8515625" style="0" customWidth="1"/>
    <col min="14" max="14" width="12.00390625" style="0" bestFit="1" customWidth="1"/>
    <col min="15" max="15" width="9.8515625" style="0" bestFit="1" customWidth="1"/>
  </cols>
  <sheetData>
    <row r="1" spans="1:11" ht="12.75">
      <c r="A1" s="265" t="s">
        <v>170</v>
      </c>
      <c r="B1" s="266"/>
      <c r="C1" s="266"/>
      <c r="D1" s="266"/>
      <c r="E1" s="266"/>
      <c r="F1" s="266"/>
      <c r="G1" s="266"/>
      <c r="H1" s="266"/>
      <c r="I1" s="266"/>
      <c r="J1" s="267"/>
      <c r="K1" s="231"/>
    </row>
    <row r="2" spans="1:11" ht="12.75">
      <c r="A2" s="269" t="s">
        <v>340</v>
      </c>
      <c r="B2" s="270"/>
      <c r="C2" s="270"/>
      <c r="D2" s="270"/>
      <c r="E2" s="270"/>
      <c r="F2" s="270"/>
      <c r="G2" s="270"/>
      <c r="H2" s="270"/>
      <c r="I2" s="270"/>
      <c r="J2" s="267"/>
      <c r="K2" s="268"/>
    </row>
    <row r="3" spans="1:11" ht="12.75">
      <c r="A3" s="82"/>
      <c r="B3" s="83"/>
      <c r="C3" s="83"/>
      <c r="D3" s="83"/>
      <c r="E3" s="83"/>
      <c r="F3" s="83"/>
      <c r="G3" s="83"/>
      <c r="H3" s="83"/>
      <c r="I3" s="83"/>
      <c r="J3" s="84"/>
      <c r="K3" s="3"/>
    </row>
    <row r="4" spans="1:11" ht="12.75">
      <c r="A4" s="271" t="s">
        <v>342</v>
      </c>
      <c r="B4" s="272"/>
      <c r="C4" s="272"/>
      <c r="D4" s="272"/>
      <c r="E4" s="272"/>
      <c r="F4" s="272"/>
      <c r="G4" s="272"/>
      <c r="H4" s="272"/>
      <c r="I4" s="272"/>
      <c r="J4" s="272"/>
      <c r="K4" s="273"/>
    </row>
    <row r="5" spans="1:11" ht="24" thickBot="1">
      <c r="A5" s="274" t="s">
        <v>61</v>
      </c>
      <c r="B5" s="274"/>
      <c r="C5" s="274"/>
      <c r="D5" s="274"/>
      <c r="E5" s="274"/>
      <c r="F5" s="274"/>
      <c r="G5" s="274"/>
      <c r="H5" s="274"/>
      <c r="I5" s="85" t="s">
        <v>290</v>
      </c>
      <c r="J5" s="86" t="s">
        <v>156</v>
      </c>
      <c r="K5" s="86" t="s">
        <v>157</v>
      </c>
    </row>
    <row r="6" spans="1:11" ht="12.75">
      <c r="A6" s="275">
        <v>1</v>
      </c>
      <c r="B6" s="275"/>
      <c r="C6" s="275"/>
      <c r="D6" s="275"/>
      <c r="E6" s="275"/>
      <c r="F6" s="275"/>
      <c r="G6" s="275"/>
      <c r="H6" s="275"/>
      <c r="I6" s="87">
        <v>2</v>
      </c>
      <c r="J6" s="88" t="s">
        <v>294</v>
      </c>
      <c r="K6" s="88" t="s">
        <v>295</v>
      </c>
    </row>
    <row r="7" spans="1:11" ht="12.75">
      <c r="A7" s="261" t="s">
        <v>162</v>
      </c>
      <c r="B7" s="262"/>
      <c r="C7" s="262"/>
      <c r="D7" s="262"/>
      <c r="E7" s="262"/>
      <c r="F7" s="262"/>
      <c r="G7" s="262"/>
      <c r="H7" s="262"/>
      <c r="I7" s="263"/>
      <c r="J7" s="263"/>
      <c r="K7" s="264"/>
    </row>
    <row r="8" spans="1:11" ht="12.75">
      <c r="A8" s="211" t="s">
        <v>40</v>
      </c>
      <c r="B8" s="212"/>
      <c r="C8" s="212"/>
      <c r="D8" s="212"/>
      <c r="E8" s="212"/>
      <c r="F8" s="212"/>
      <c r="G8" s="212"/>
      <c r="H8" s="212"/>
      <c r="I8" s="4">
        <v>1</v>
      </c>
      <c r="J8" s="8">
        <v>316746000</v>
      </c>
      <c r="K8" s="13">
        <v>-255610000</v>
      </c>
    </row>
    <row r="9" spans="1:11" ht="12.75">
      <c r="A9" s="211" t="s">
        <v>41</v>
      </c>
      <c r="B9" s="212"/>
      <c r="C9" s="212"/>
      <c r="D9" s="212"/>
      <c r="E9" s="212"/>
      <c r="F9" s="212"/>
      <c r="G9" s="212"/>
      <c r="H9" s="212"/>
      <c r="I9" s="4">
        <v>2</v>
      </c>
      <c r="J9" s="8">
        <v>65936000</v>
      </c>
      <c r="K9" s="13">
        <v>64250000</v>
      </c>
    </row>
    <row r="10" spans="1:11" ht="12.75">
      <c r="A10" s="211" t="s">
        <v>42</v>
      </c>
      <c r="B10" s="212"/>
      <c r="C10" s="212"/>
      <c r="D10" s="212"/>
      <c r="E10" s="212"/>
      <c r="F10" s="212"/>
      <c r="G10" s="212"/>
      <c r="H10" s="212"/>
      <c r="I10" s="4">
        <v>3</v>
      </c>
      <c r="J10" s="8">
        <v>204218000</v>
      </c>
      <c r="K10" s="13">
        <v>137974000</v>
      </c>
    </row>
    <row r="11" spans="1:11" ht="12.75">
      <c r="A11" s="211" t="s">
        <v>43</v>
      </c>
      <c r="B11" s="212"/>
      <c r="C11" s="212"/>
      <c r="D11" s="212"/>
      <c r="E11" s="212"/>
      <c r="F11" s="212"/>
      <c r="G11" s="212"/>
      <c r="H11" s="212"/>
      <c r="I11" s="4">
        <v>4</v>
      </c>
      <c r="J11" s="8"/>
      <c r="K11" s="13">
        <v>0</v>
      </c>
    </row>
    <row r="12" spans="1:11" ht="12.75">
      <c r="A12" s="211" t="s">
        <v>44</v>
      </c>
      <c r="B12" s="212"/>
      <c r="C12" s="212"/>
      <c r="D12" s="212"/>
      <c r="E12" s="212"/>
      <c r="F12" s="212"/>
      <c r="G12" s="212"/>
      <c r="H12" s="212"/>
      <c r="I12" s="4">
        <v>5</v>
      </c>
      <c r="J12" s="8"/>
      <c r="K12" s="13">
        <v>17997000</v>
      </c>
    </row>
    <row r="13" spans="1:11" ht="12.75">
      <c r="A13" s="211" t="s">
        <v>53</v>
      </c>
      <c r="B13" s="212"/>
      <c r="C13" s="212"/>
      <c r="D13" s="212"/>
      <c r="E13" s="212"/>
      <c r="F13" s="212"/>
      <c r="G13" s="212"/>
      <c r="H13" s="212"/>
      <c r="I13" s="4">
        <v>6</v>
      </c>
      <c r="J13" s="8">
        <v>35414000</v>
      </c>
      <c r="K13" s="13">
        <v>680818000</v>
      </c>
    </row>
    <row r="14" spans="1:11" ht="12.75">
      <c r="A14" s="217" t="s">
        <v>163</v>
      </c>
      <c r="B14" s="218"/>
      <c r="C14" s="218"/>
      <c r="D14" s="218"/>
      <c r="E14" s="218"/>
      <c r="F14" s="218"/>
      <c r="G14" s="218"/>
      <c r="H14" s="218"/>
      <c r="I14" s="4">
        <v>7</v>
      </c>
      <c r="J14" s="9">
        <f>SUM(J8:J13)</f>
        <v>622314000</v>
      </c>
      <c r="K14" s="12">
        <f>SUM(K8:K13)</f>
        <v>645429000</v>
      </c>
    </row>
    <row r="15" spans="1:11" ht="12.75">
      <c r="A15" s="211" t="s">
        <v>54</v>
      </c>
      <c r="B15" s="212"/>
      <c r="C15" s="212"/>
      <c r="D15" s="212"/>
      <c r="E15" s="212"/>
      <c r="F15" s="212"/>
      <c r="G15" s="212"/>
      <c r="H15" s="212"/>
      <c r="I15" s="4">
        <v>8</v>
      </c>
      <c r="J15" s="8"/>
      <c r="K15" s="13">
        <v>0</v>
      </c>
    </row>
    <row r="16" spans="1:11" ht="12.75">
      <c r="A16" s="211" t="s">
        <v>55</v>
      </c>
      <c r="B16" s="212"/>
      <c r="C16" s="212"/>
      <c r="D16" s="212"/>
      <c r="E16" s="212"/>
      <c r="F16" s="212"/>
      <c r="G16" s="212"/>
      <c r="H16" s="212"/>
      <c r="I16" s="4">
        <v>9</v>
      </c>
      <c r="J16" s="8">
        <v>148850000</v>
      </c>
      <c r="K16" s="13">
        <v>264266000</v>
      </c>
    </row>
    <row r="17" spans="1:11" ht="12.75">
      <c r="A17" s="211" t="s">
        <v>56</v>
      </c>
      <c r="B17" s="212"/>
      <c r="C17" s="212"/>
      <c r="D17" s="212"/>
      <c r="E17" s="212"/>
      <c r="F17" s="212"/>
      <c r="G17" s="212"/>
      <c r="H17" s="212"/>
      <c r="I17" s="4">
        <v>10</v>
      </c>
      <c r="J17" s="8">
        <v>26996000</v>
      </c>
      <c r="K17" s="13">
        <v>0</v>
      </c>
    </row>
    <row r="18" spans="1:11" ht="12.75">
      <c r="A18" s="211" t="s">
        <v>57</v>
      </c>
      <c r="B18" s="212"/>
      <c r="C18" s="212"/>
      <c r="D18" s="212"/>
      <c r="E18" s="212"/>
      <c r="F18" s="212"/>
      <c r="G18" s="212"/>
      <c r="H18" s="212"/>
      <c r="I18" s="4">
        <v>11</v>
      </c>
      <c r="J18" s="8">
        <v>68658000</v>
      </c>
      <c r="K18" s="13">
        <v>78284000</v>
      </c>
    </row>
    <row r="19" spans="1:11" ht="12.75">
      <c r="A19" s="217" t="s">
        <v>164</v>
      </c>
      <c r="B19" s="218"/>
      <c r="C19" s="218"/>
      <c r="D19" s="218"/>
      <c r="E19" s="218"/>
      <c r="F19" s="218"/>
      <c r="G19" s="218"/>
      <c r="H19" s="218"/>
      <c r="I19" s="4">
        <v>12</v>
      </c>
      <c r="J19" s="9">
        <f>SUM(J15:J18)</f>
        <v>244504000</v>
      </c>
      <c r="K19" s="12">
        <f>SUM(K15:K18)</f>
        <v>342550000</v>
      </c>
    </row>
    <row r="20" spans="1:11" ht="12.75">
      <c r="A20" s="217" t="s">
        <v>36</v>
      </c>
      <c r="B20" s="218"/>
      <c r="C20" s="218"/>
      <c r="D20" s="218"/>
      <c r="E20" s="218"/>
      <c r="F20" s="218"/>
      <c r="G20" s="218"/>
      <c r="H20" s="218"/>
      <c r="I20" s="4">
        <v>13</v>
      </c>
      <c r="J20" s="9">
        <f>IF(J14&gt;J19,J14-J19,0)</f>
        <v>377810000</v>
      </c>
      <c r="K20" s="12">
        <f>IF(K14&gt;K19,K14-K19,0)</f>
        <v>302879000</v>
      </c>
    </row>
    <row r="21" spans="1:11" ht="12.75">
      <c r="A21" s="217" t="s">
        <v>37</v>
      </c>
      <c r="B21" s="218"/>
      <c r="C21" s="218"/>
      <c r="D21" s="218"/>
      <c r="E21" s="218"/>
      <c r="F21" s="218"/>
      <c r="G21" s="218"/>
      <c r="H21" s="218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61" t="s">
        <v>165</v>
      </c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ht="12.75">
      <c r="A23" s="211" t="s">
        <v>185</v>
      </c>
      <c r="B23" s="212"/>
      <c r="C23" s="212"/>
      <c r="D23" s="212"/>
      <c r="E23" s="212"/>
      <c r="F23" s="212"/>
      <c r="G23" s="212"/>
      <c r="H23" s="212"/>
      <c r="I23" s="4">
        <v>15</v>
      </c>
      <c r="J23" s="8">
        <v>12220000</v>
      </c>
      <c r="K23" s="13">
        <v>3102000</v>
      </c>
    </row>
    <row r="24" spans="1:11" ht="12.75">
      <c r="A24" s="211" t="s">
        <v>186</v>
      </c>
      <c r="B24" s="212"/>
      <c r="C24" s="212"/>
      <c r="D24" s="212"/>
      <c r="E24" s="212"/>
      <c r="F24" s="212"/>
      <c r="G24" s="212"/>
      <c r="H24" s="212"/>
      <c r="I24" s="4">
        <v>16</v>
      </c>
      <c r="J24" s="8"/>
      <c r="K24" s="13">
        <v>0</v>
      </c>
    </row>
    <row r="25" spans="1:11" ht="12.75">
      <c r="A25" s="211" t="s">
        <v>187</v>
      </c>
      <c r="B25" s="212"/>
      <c r="C25" s="212"/>
      <c r="D25" s="212"/>
      <c r="E25" s="212"/>
      <c r="F25" s="212"/>
      <c r="G25" s="212"/>
      <c r="H25" s="212"/>
      <c r="I25" s="4">
        <v>17</v>
      </c>
      <c r="J25" s="8">
        <v>47330000</v>
      </c>
      <c r="K25" s="13">
        <v>45894000</v>
      </c>
    </row>
    <row r="26" spans="1:11" ht="12.75">
      <c r="A26" s="211" t="s">
        <v>188</v>
      </c>
      <c r="B26" s="212"/>
      <c r="C26" s="212"/>
      <c r="D26" s="212"/>
      <c r="E26" s="212"/>
      <c r="F26" s="212"/>
      <c r="G26" s="212"/>
      <c r="H26" s="212"/>
      <c r="I26" s="4">
        <v>18</v>
      </c>
      <c r="J26" s="8">
        <v>37862000</v>
      </c>
      <c r="K26" s="13">
        <v>25472000</v>
      </c>
    </row>
    <row r="27" spans="1:11" ht="12.75">
      <c r="A27" s="211" t="s">
        <v>189</v>
      </c>
      <c r="B27" s="212"/>
      <c r="C27" s="212"/>
      <c r="D27" s="212"/>
      <c r="E27" s="212"/>
      <c r="F27" s="212"/>
      <c r="G27" s="212"/>
      <c r="H27" s="212"/>
      <c r="I27" s="4">
        <v>19</v>
      </c>
      <c r="J27" s="8">
        <v>822195000</v>
      </c>
      <c r="K27" s="13">
        <v>1064621000</v>
      </c>
    </row>
    <row r="28" spans="1:11" ht="12.75">
      <c r="A28" s="217" t="s">
        <v>174</v>
      </c>
      <c r="B28" s="218"/>
      <c r="C28" s="218"/>
      <c r="D28" s="218"/>
      <c r="E28" s="218"/>
      <c r="F28" s="218"/>
      <c r="G28" s="218"/>
      <c r="H28" s="218"/>
      <c r="I28" s="4">
        <v>20</v>
      </c>
      <c r="J28" s="9">
        <f>SUM(J23:J27)</f>
        <v>919607000</v>
      </c>
      <c r="K28" s="12">
        <f>SUM(K23:K27)</f>
        <v>1139089000</v>
      </c>
    </row>
    <row r="29" spans="1:11" ht="12.75">
      <c r="A29" s="211" t="s">
        <v>121</v>
      </c>
      <c r="B29" s="212"/>
      <c r="C29" s="212"/>
      <c r="D29" s="212"/>
      <c r="E29" s="212"/>
      <c r="F29" s="212"/>
      <c r="G29" s="212"/>
      <c r="H29" s="212"/>
      <c r="I29" s="4">
        <v>21</v>
      </c>
      <c r="J29" s="8">
        <v>54041000</v>
      </c>
      <c r="K29" s="13">
        <v>67023000</v>
      </c>
    </row>
    <row r="30" spans="1:11" ht="12.75">
      <c r="A30" s="211" t="s">
        <v>122</v>
      </c>
      <c r="B30" s="212"/>
      <c r="C30" s="212"/>
      <c r="D30" s="212"/>
      <c r="E30" s="212"/>
      <c r="F30" s="212"/>
      <c r="G30" s="212"/>
      <c r="H30" s="212"/>
      <c r="I30" s="4">
        <v>22</v>
      </c>
      <c r="J30" s="8">
        <v>14518000</v>
      </c>
      <c r="K30" s="13">
        <v>40051000</v>
      </c>
    </row>
    <row r="31" spans="1:11" ht="12.75">
      <c r="A31" s="211" t="s">
        <v>16</v>
      </c>
      <c r="B31" s="212"/>
      <c r="C31" s="212"/>
      <c r="D31" s="212"/>
      <c r="E31" s="212"/>
      <c r="F31" s="212"/>
      <c r="G31" s="212"/>
      <c r="H31" s="212"/>
      <c r="I31" s="4">
        <v>23</v>
      </c>
      <c r="J31" s="8">
        <v>1150193000</v>
      </c>
      <c r="K31" s="13">
        <v>1342490000</v>
      </c>
    </row>
    <row r="32" spans="1:11" ht="12.75">
      <c r="A32" s="217" t="s">
        <v>5</v>
      </c>
      <c r="B32" s="218"/>
      <c r="C32" s="218"/>
      <c r="D32" s="218"/>
      <c r="E32" s="218"/>
      <c r="F32" s="218"/>
      <c r="G32" s="218"/>
      <c r="H32" s="218"/>
      <c r="I32" s="4">
        <v>24</v>
      </c>
      <c r="J32" s="9">
        <f>SUM(J29:J31)</f>
        <v>1218752000</v>
      </c>
      <c r="K32" s="12">
        <f>SUM(K29:K31)</f>
        <v>1449564000</v>
      </c>
    </row>
    <row r="33" spans="1:11" ht="12.75">
      <c r="A33" s="217" t="s">
        <v>38</v>
      </c>
      <c r="B33" s="218"/>
      <c r="C33" s="218"/>
      <c r="D33" s="218"/>
      <c r="E33" s="218"/>
      <c r="F33" s="218"/>
      <c r="G33" s="218"/>
      <c r="H33" s="21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17" t="s">
        <v>39</v>
      </c>
      <c r="B34" s="218"/>
      <c r="C34" s="218"/>
      <c r="D34" s="218"/>
      <c r="E34" s="218"/>
      <c r="F34" s="218"/>
      <c r="G34" s="218"/>
      <c r="H34" s="218"/>
      <c r="I34" s="4">
        <v>26</v>
      </c>
      <c r="J34" s="9">
        <f>IF(J32&gt;J28,J32-J28,0)</f>
        <v>299145000</v>
      </c>
      <c r="K34" s="12">
        <f>IF(K32&gt;K28,K32-K28,0)</f>
        <v>310475000</v>
      </c>
    </row>
    <row r="35" spans="1:11" ht="12.75">
      <c r="A35" s="261" t="s">
        <v>166</v>
      </c>
      <c r="B35" s="262"/>
      <c r="C35" s="262"/>
      <c r="D35" s="262"/>
      <c r="E35" s="262"/>
      <c r="F35" s="262"/>
      <c r="G35" s="262"/>
      <c r="H35" s="262"/>
      <c r="I35" s="263"/>
      <c r="J35" s="263"/>
      <c r="K35" s="264"/>
    </row>
    <row r="36" spans="1:11" ht="12.75">
      <c r="A36" s="211" t="s">
        <v>180</v>
      </c>
      <c r="B36" s="212"/>
      <c r="C36" s="212"/>
      <c r="D36" s="212"/>
      <c r="E36" s="212"/>
      <c r="F36" s="212"/>
      <c r="G36" s="212"/>
      <c r="H36" s="212"/>
      <c r="I36" s="4">
        <v>27</v>
      </c>
      <c r="J36" s="8"/>
      <c r="K36" s="13">
        <v>0</v>
      </c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4">
        <v>28</v>
      </c>
      <c r="J37" s="8">
        <v>434596000</v>
      </c>
      <c r="K37" s="13">
        <v>636710000</v>
      </c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4">
        <v>29</v>
      </c>
      <c r="J38" s="8"/>
      <c r="K38" s="13">
        <v>0</v>
      </c>
    </row>
    <row r="39" spans="1:11" ht="12.75">
      <c r="A39" s="217" t="s">
        <v>70</v>
      </c>
      <c r="B39" s="218"/>
      <c r="C39" s="218"/>
      <c r="D39" s="218"/>
      <c r="E39" s="218"/>
      <c r="F39" s="218"/>
      <c r="G39" s="218"/>
      <c r="H39" s="218"/>
      <c r="I39" s="4">
        <v>30</v>
      </c>
      <c r="J39" s="9">
        <f>SUM(J36:J38)</f>
        <v>434596000</v>
      </c>
      <c r="K39" s="12">
        <f>SUM(K36:K38)</f>
        <v>636710000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4">
        <v>31</v>
      </c>
      <c r="J40" s="8">
        <v>466527000</v>
      </c>
      <c r="K40" s="13">
        <v>582857000</v>
      </c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4">
        <v>32</v>
      </c>
      <c r="J41" s="8">
        <v>44628000</v>
      </c>
      <c r="K41" s="13">
        <v>48611000</v>
      </c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4">
        <v>33</v>
      </c>
      <c r="J42" s="8"/>
      <c r="K42" s="13">
        <v>12000</v>
      </c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4">
        <v>34</v>
      </c>
      <c r="J43" s="8"/>
      <c r="K43" s="13">
        <v>0</v>
      </c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4">
        <v>35</v>
      </c>
      <c r="J44" s="8"/>
      <c r="K44" s="13">
        <v>0</v>
      </c>
    </row>
    <row r="45" spans="1:11" ht="12.75">
      <c r="A45" s="217" t="s">
        <v>71</v>
      </c>
      <c r="B45" s="218"/>
      <c r="C45" s="218"/>
      <c r="D45" s="218"/>
      <c r="E45" s="218"/>
      <c r="F45" s="218"/>
      <c r="G45" s="218"/>
      <c r="H45" s="218"/>
      <c r="I45" s="4">
        <v>36</v>
      </c>
      <c r="J45" s="9">
        <f>SUM(J40:J44)</f>
        <v>511155000</v>
      </c>
      <c r="K45" s="12">
        <f>SUM(K40:K44)</f>
        <v>631480000</v>
      </c>
    </row>
    <row r="46" spans="1:11" ht="12.75">
      <c r="A46" s="217" t="s">
        <v>17</v>
      </c>
      <c r="B46" s="218"/>
      <c r="C46" s="218"/>
      <c r="D46" s="218"/>
      <c r="E46" s="218"/>
      <c r="F46" s="218"/>
      <c r="G46" s="218"/>
      <c r="H46" s="218"/>
      <c r="I46" s="4">
        <v>37</v>
      </c>
      <c r="J46" s="9">
        <f>IF(J39&gt;J45,J39-J45,0)</f>
        <v>0</v>
      </c>
      <c r="K46" s="12">
        <f>IF(K39&gt;K45,K39-K45,0)</f>
        <v>5230000</v>
      </c>
    </row>
    <row r="47" spans="1:11" ht="12.75">
      <c r="A47" s="217" t="s">
        <v>18</v>
      </c>
      <c r="B47" s="218"/>
      <c r="C47" s="218"/>
      <c r="D47" s="218"/>
      <c r="E47" s="218"/>
      <c r="F47" s="218"/>
      <c r="G47" s="218"/>
      <c r="H47" s="218"/>
      <c r="I47" s="4">
        <v>38</v>
      </c>
      <c r="J47" s="9">
        <f>IF(J45&gt;J39,J45-J39,0)</f>
        <v>76559000</v>
      </c>
      <c r="K47" s="12">
        <f>IF(K45&gt;K39,K45-K39,0)</f>
        <v>0</v>
      </c>
    </row>
    <row r="48" spans="1:11" ht="12.75">
      <c r="A48" s="211" t="s">
        <v>72</v>
      </c>
      <c r="B48" s="212"/>
      <c r="C48" s="212"/>
      <c r="D48" s="212"/>
      <c r="E48" s="212"/>
      <c r="F48" s="212"/>
      <c r="G48" s="212"/>
      <c r="H48" s="212"/>
      <c r="I48" s="4">
        <v>39</v>
      </c>
      <c r="J48" s="9">
        <f>IF(J20-J21+J33-J34+J46-J47&gt;0,J20-J21+J33-J34+J46-J47,0)</f>
        <v>2106000</v>
      </c>
      <c r="K48" s="12">
        <f>IF(K20-K21+K33-K34+K46-K47&gt;0,K20-K21+K33-K34+K46-K47,0)</f>
        <v>0</v>
      </c>
    </row>
    <row r="49" spans="1:11" ht="12.75">
      <c r="A49" s="211" t="s">
        <v>73</v>
      </c>
      <c r="B49" s="212"/>
      <c r="C49" s="212"/>
      <c r="D49" s="212"/>
      <c r="E49" s="212"/>
      <c r="F49" s="212"/>
      <c r="G49" s="212"/>
      <c r="H49" s="21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2366000</v>
      </c>
    </row>
    <row r="50" spans="1:11" ht="12.75">
      <c r="A50" s="211" t="s">
        <v>167</v>
      </c>
      <c r="B50" s="212"/>
      <c r="C50" s="212"/>
      <c r="D50" s="212"/>
      <c r="E50" s="212"/>
      <c r="F50" s="212"/>
      <c r="G50" s="212"/>
      <c r="H50" s="212"/>
      <c r="I50" s="4">
        <v>41</v>
      </c>
      <c r="J50" s="8">
        <v>21902000</v>
      </c>
      <c r="K50" s="13">
        <v>24008000</v>
      </c>
    </row>
    <row r="51" spans="1:11" ht="12.75">
      <c r="A51" s="211" t="s">
        <v>182</v>
      </c>
      <c r="B51" s="212"/>
      <c r="C51" s="212"/>
      <c r="D51" s="212"/>
      <c r="E51" s="212"/>
      <c r="F51" s="212"/>
      <c r="G51" s="212"/>
      <c r="H51" s="212"/>
      <c r="I51" s="4">
        <v>42</v>
      </c>
      <c r="J51" s="8">
        <v>2106000</v>
      </c>
      <c r="K51" s="13">
        <v>0</v>
      </c>
    </row>
    <row r="52" spans="1:11" ht="12.75">
      <c r="A52" s="211" t="s">
        <v>183</v>
      </c>
      <c r="B52" s="212"/>
      <c r="C52" s="212"/>
      <c r="D52" s="212"/>
      <c r="E52" s="212"/>
      <c r="F52" s="212"/>
      <c r="G52" s="212"/>
      <c r="H52" s="212"/>
      <c r="I52" s="4">
        <v>43</v>
      </c>
      <c r="J52" s="8"/>
      <c r="K52" s="13">
        <v>2366000</v>
      </c>
    </row>
    <row r="53" spans="1:11" ht="12.75">
      <c r="A53" s="214" t="s">
        <v>184</v>
      </c>
      <c r="B53" s="215"/>
      <c r="C53" s="215"/>
      <c r="D53" s="215"/>
      <c r="E53" s="215"/>
      <c r="F53" s="215"/>
      <c r="G53" s="215"/>
      <c r="H53" s="215"/>
      <c r="I53" s="7">
        <v>44</v>
      </c>
      <c r="J53" s="10">
        <f>J50+J51-J52</f>
        <v>24008000</v>
      </c>
      <c r="K53" s="18">
        <f>K50+K51-K52</f>
        <v>21642000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65" t="s">
        <v>205</v>
      </c>
      <c r="B1" s="266"/>
      <c r="C1" s="266"/>
      <c r="D1" s="266"/>
      <c r="E1" s="266"/>
      <c r="F1" s="266"/>
      <c r="G1" s="266"/>
      <c r="H1" s="266"/>
      <c r="I1" s="266"/>
      <c r="J1" s="267"/>
      <c r="K1" s="280"/>
    </row>
    <row r="2" spans="1:11" ht="12.75">
      <c r="A2" s="269" t="s">
        <v>6</v>
      </c>
      <c r="B2" s="270"/>
      <c r="C2" s="270"/>
      <c r="D2" s="270"/>
      <c r="E2" s="270"/>
      <c r="F2" s="270"/>
      <c r="G2" s="270"/>
      <c r="H2" s="270"/>
      <c r="I2" s="270"/>
      <c r="J2" s="267"/>
      <c r="K2" s="26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71" t="s">
        <v>7</v>
      </c>
      <c r="B4" s="272"/>
      <c r="C4" s="272"/>
      <c r="D4" s="272"/>
      <c r="E4" s="272"/>
      <c r="F4" s="272"/>
      <c r="G4" s="272"/>
      <c r="H4" s="272"/>
      <c r="I4" s="272"/>
      <c r="J4" s="272"/>
      <c r="K4" s="273"/>
    </row>
    <row r="5" spans="1:11" ht="24" thickBot="1">
      <c r="A5" s="274" t="s">
        <v>61</v>
      </c>
      <c r="B5" s="274"/>
      <c r="C5" s="274"/>
      <c r="D5" s="274"/>
      <c r="E5" s="274"/>
      <c r="F5" s="274"/>
      <c r="G5" s="274"/>
      <c r="H5" s="274"/>
      <c r="I5" s="85" t="s">
        <v>290</v>
      </c>
      <c r="J5" s="86" t="s">
        <v>156</v>
      </c>
      <c r="K5" s="86" t="s">
        <v>157</v>
      </c>
    </row>
    <row r="6" spans="1:11" ht="12.75">
      <c r="A6" s="275">
        <v>1</v>
      </c>
      <c r="B6" s="275"/>
      <c r="C6" s="275"/>
      <c r="D6" s="275"/>
      <c r="E6" s="275"/>
      <c r="F6" s="275"/>
      <c r="G6" s="275"/>
      <c r="H6" s="275"/>
      <c r="I6" s="87">
        <v>2</v>
      </c>
      <c r="J6" s="88" t="s">
        <v>294</v>
      </c>
      <c r="K6" s="88" t="s">
        <v>295</v>
      </c>
    </row>
    <row r="7" spans="1:11" ht="12.75">
      <c r="A7" s="261" t="s">
        <v>162</v>
      </c>
      <c r="B7" s="262"/>
      <c r="C7" s="262"/>
      <c r="D7" s="262"/>
      <c r="E7" s="262"/>
      <c r="F7" s="262"/>
      <c r="G7" s="262"/>
      <c r="H7" s="262"/>
      <c r="I7" s="263"/>
      <c r="J7" s="263"/>
      <c r="K7" s="264"/>
    </row>
    <row r="8" spans="1:11" ht="12.75">
      <c r="A8" s="211" t="s">
        <v>207</v>
      </c>
      <c r="B8" s="212"/>
      <c r="C8" s="212"/>
      <c r="D8" s="212"/>
      <c r="E8" s="212"/>
      <c r="F8" s="212"/>
      <c r="G8" s="212"/>
      <c r="H8" s="212"/>
      <c r="I8" s="4">
        <v>1</v>
      </c>
      <c r="J8" s="8"/>
      <c r="K8" s="13"/>
    </row>
    <row r="9" spans="1:11" ht="12.75">
      <c r="A9" s="211" t="s">
        <v>125</v>
      </c>
      <c r="B9" s="212"/>
      <c r="C9" s="212"/>
      <c r="D9" s="212"/>
      <c r="E9" s="212"/>
      <c r="F9" s="212"/>
      <c r="G9" s="212"/>
      <c r="H9" s="212"/>
      <c r="I9" s="4">
        <v>2</v>
      </c>
      <c r="J9" s="8"/>
      <c r="K9" s="13"/>
    </row>
    <row r="10" spans="1:11" ht="12.75">
      <c r="A10" s="211" t="s">
        <v>126</v>
      </c>
      <c r="B10" s="212"/>
      <c r="C10" s="212"/>
      <c r="D10" s="212"/>
      <c r="E10" s="212"/>
      <c r="F10" s="212"/>
      <c r="G10" s="212"/>
      <c r="H10" s="212"/>
      <c r="I10" s="4">
        <v>3</v>
      </c>
      <c r="J10" s="8"/>
      <c r="K10" s="13"/>
    </row>
    <row r="11" spans="1:11" ht="12.75">
      <c r="A11" s="211" t="s">
        <v>127</v>
      </c>
      <c r="B11" s="212"/>
      <c r="C11" s="212"/>
      <c r="D11" s="212"/>
      <c r="E11" s="212"/>
      <c r="F11" s="212"/>
      <c r="G11" s="212"/>
      <c r="H11" s="212"/>
      <c r="I11" s="4">
        <v>4</v>
      </c>
      <c r="J11" s="8"/>
      <c r="K11" s="13"/>
    </row>
    <row r="12" spans="1:11" ht="12.75">
      <c r="A12" s="211" t="s">
        <v>128</v>
      </c>
      <c r="B12" s="212"/>
      <c r="C12" s="212"/>
      <c r="D12" s="212"/>
      <c r="E12" s="212"/>
      <c r="F12" s="212"/>
      <c r="G12" s="212"/>
      <c r="H12" s="212"/>
      <c r="I12" s="4">
        <v>5</v>
      </c>
      <c r="J12" s="8"/>
      <c r="K12" s="13"/>
    </row>
    <row r="13" spans="1:11" ht="12.75">
      <c r="A13" s="217" t="s">
        <v>206</v>
      </c>
      <c r="B13" s="218"/>
      <c r="C13" s="218"/>
      <c r="D13" s="218"/>
      <c r="E13" s="218"/>
      <c r="F13" s="218"/>
      <c r="G13" s="218"/>
      <c r="H13" s="21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11" t="s">
        <v>129</v>
      </c>
      <c r="B14" s="212"/>
      <c r="C14" s="212"/>
      <c r="D14" s="212"/>
      <c r="E14" s="212"/>
      <c r="F14" s="212"/>
      <c r="G14" s="212"/>
      <c r="H14" s="212"/>
      <c r="I14" s="4">
        <v>7</v>
      </c>
      <c r="J14" s="8"/>
      <c r="K14" s="13"/>
    </row>
    <row r="15" spans="1:11" ht="12.75">
      <c r="A15" s="211" t="s">
        <v>130</v>
      </c>
      <c r="B15" s="212"/>
      <c r="C15" s="212"/>
      <c r="D15" s="212"/>
      <c r="E15" s="212"/>
      <c r="F15" s="212"/>
      <c r="G15" s="212"/>
      <c r="H15" s="212"/>
      <c r="I15" s="4">
        <v>8</v>
      </c>
      <c r="J15" s="8"/>
      <c r="K15" s="13"/>
    </row>
    <row r="16" spans="1:11" ht="12.75">
      <c r="A16" s="211" t="s">
        <v>131</v>
      </c>
      <c r="B16" s="212"/>
      <c r="C16" s="212"/>
      <c r="D16" s="212"/>
      <c r="E16" s="212"/>
      <c r="F16" s="212"/>
      <c r="G16" s="212"/>
      <c r="H16" s="212"/>
      <c r="I16" s="4">
        <v>9</v>
      </c>
      <c r="J16" s="8"/>
      <c r="K16" s="13"/>
    </row>
    <row r="17" spans="1:11" ht="12.75">
      <c r="A17" s="211" t="s">
        <v>132</v>
      </c>
      <c r="B17" s="212"/>
      <c r="C17" s="212"/>
      <c r="D17" s="212"/>
      <c r="E17" s="212"/>
      <c r="F17" s="212"/>
      <c r="G17" s="212"/>
      <c r="H17" s="212"/>
      <c r="I17" s="4">
        <v>10</v>
      </c>
      <c r="J17" s="8"/>
      <c r="K17" s="13"/>
    </row>
    <row r="18" spans="1:11" ht="12.75">
      <c r="A18" s="211" t="s">
        <v>133</v>
      </c>
      <c r="B18" s="212"/>
      <c r="C18" s="212"/>
      <c r="D18" s="212"/>
      <c r="E18" s="212"/>
      <c r="F18" s="212"/>
      <c r="G18" s="212"/>
      <c r="H18" s="212"/>
      <c r="I18" s="4">
        <v>11</v>
      </c>
      <c r="J18" s="8"/>
      <c r="K18" s="13"/>
    </row>
    <row r="19" spans="1:11" ht="12.75">
      <c r="A19" s="211" t="s">
        <v>134</v>
      </c>
      <c r="B19" s="212"/>
      <c r="C19" s="212"/>
      <c r="D19" s="212"/>
      <c r="E19" s="212"/>
      <c r="F19" s="212"/>
      <c r="G19" s="212"/>
      <c r="H19" s="212"/>
      <c r="I19" s="4">
        <v>12</v>
      </c>
      <c r="J19" s="8"/>
      <c r="K19" s="13"/>
    </row>
    <row r="20" spans="1:11" ht="12.75">
      <c r="A20" s="217" t="s">
        <v>47</v>
      </c>
      <c r="B20" s="218"/>
      <c r="C20" s="218"/>
      <c r="D20" s="218"/>
      <c r="E20" s="218"/>
      <c r="F20" s="218"/>
      <c r="G20" s="218"/>
      <c r="H20" s="21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17" t="s">
        <v>111</v>
      </c>
      <c r="B21" s="276"/>
      <c r="C21" s="276"/>
      <c r="D21" s="276"/>
      <c r="E21" s="276"/>
      <c r="F21" s="276"/>
      <c r="G21" s="276"/>
      <c r="H21" s="27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23" t="s">
        <v>112</v>
      </c>
      <c r="B22" s="278"/>
      <c r="C22" s="278"/>
      <c r="D22" s="278"/>
      <c r="E22" s="278"/>
      <c r="F22" s="278"/>
      <c r="G22" s="278"/>
      <c r="H22" s="27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61" t="s">
        <v>165</v>
      </c>
      <c r="B23" s="262"/>
      <c r="C23" s="262"/>
      <c r="D23" s="262"/>
      <c r="E23" s="262"/>
      <c r="F23" s="262"/>
      <c r="G23" s="262"/>
      <c r="H23" s="262"/>
      <c r="I23" s="263"/>
      <c r="J23" s="263"/>
      <c r="K23" s="264"/>
    </row>
    <row r="24" spans="1:11" ht="12.75">
      <c r="A24" s="211" t="s">
        <v>171</v>
      </c>
      <c r="B24" s="212"/>
      <c r="C24" s="212"/>
      <c r="D24" s="212"/>
      <c r="E24" s="212"/>
      <c r="F24" s="212"/>
      <c r="G24" s="212"/>
      <c r="H24" s="212"/>
      <c r="I24" s="4">
        <v>16</v>
      </c>
      <c r="J24" s="8"/>
      <c r="K24" s="13"/>
    </row>
    <row r="25" spans="1:11" ht="12.75">
      <c r="A25" s="211" t="s">
        <v>172</v>
      </c>
      <c r="B25" s="212"/>
      <c r="C25" s="212"/>
      <c r="D25" s="212"/>
      <c r="E25" s="212"/>
      <c r="F25" s="212"/>
      <c r="G25" s="212"/>
      <c r="H25" s="212"/>
      <c r="I25" s="4">
        <v>17</v>
      </c>
      <c r="J25" s="8"/>
      <c r="K25" s="13"/>
    </row>
    <row r="26" spans="1:11" ht="12.75">
      <c r="A26" s="211" t="s">
        <v>48</v>
      </c>
      <c r="B26" s="212"/>
      <c r="C26" s="212"/>
      <c r="D26" s="212"/>
      <c r="E26" s="212"/>
      <c r="F26" s="212"/>
      <c r="G26" s="212"/>
      <c r="H26" s="212"/>
      <c r="I26" s="4">
        <v>18</v>
      </c>
      <c r="J26" s="8"/>
      <c r="K26" s="13"/>
    </row>
    <row r="27" spans="1:11" ht="12.75">
      <c r="A27" s="211" t="s">
        <v>49</v>
      </c>
      <c r="B27" s="212"/>
      <c r="C27" s="212"/>
      <c r="D27" s="212"/>
      <c r="E27" s="212"/>
      <c r="F27" s="212"/>
      <c r="G27" s="212"/>
      <c r="H27" s="212"/>
      <c r="I27" s="4">
        <v>19</v>
      </c>
      <c r="J27" s="8"/>
      <c r="K27" s="13"/>
    </row>
    <row r="28" spans="1:11" ht="12.75">
      <c r="A28" s="211" t="s">
        <v>173</v>
      </c>
      <c r="B28" s="212"/>
      <c r="C28" s="212"/>
      <c r="D28" s="212"/>
      <c r="E28" s="212"/>
      <c r="F28" s="212"/>
      <c r="G28" s="212"/>
      <c r="H28" s="212"/>
      <c r="I28" s="4">
        <v>20</v>
      </c>
      <c r="J28" s="8"/>
      <c r="K28" s="13"/>
    </row>
    <row r="29" spans="1:11" ht="12.75">
      <c r="A29" s="217" t="s">
        <v>119</v>
      </c>
      <c r="B29" s="218"/>
      <c r="C29" s="218"/>
      <c r="D29" s="218"/>
      <c r="E29" s="218"/>
      <c r="F29" s="218"/>
      <c r="G29" s="218"/>
      <c r="H29" s="21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11" t="s">
        <v>2</v>
      </c>
      <c r="B30" s="212"/>
      <c r="C30" s="212"/>
      <c r="D30" s="212"/>
      <c r="E30" s="212"/>
      <c r="F30" s="212"/>
      <c r="G30" s="212"/>
      <c r="H30" s="212"/>
      <c r="I30" s="4">
        <v>22</v>
      </c>
      <c r="J30" s="8"/>
      <c r="K30" s="13"/>
    </row>
    <row r="31" spans="1:11" ht="12.75">
      <c r="A31" s="211" t="s">
        <v>3</v>
      </c>
      <c r="B31" s="212"/>
      <c r="C31" s="212"/>
      <c r="D31" s="212"/>
      <c r="E31" s="212"/>
      <c r="F31" s="212"/>
      <c r="G31" s="212"/>
      <c r="H31" s="212"/>
      <c r="I31" s="4">
        <v>23</v>
      </c>
      <c r="J31" s="8"/>
      <c r="K31" s="13"/>
    </row>
    <row r="32" spans="1:11" ht="12.75">
      <c r="A32" s="211" t="s">
        <v>4</v>
      </c>
      <c r="B32" s="212"/>
      <c r="C32" s="212"/>
      <c r="D32" s="212"/>
      <c r="E32" s="212"/>
      <c r="F32" s="212"/>
      <c r="G32" s="212"/>
      <c r="H32" s="212"/>
      <c r="I32" s="4">
        <v>24</v>
      </c>
      <c r="J32" s="8"/>
      <c r="K32" s="13"/>
    </row>
    <row r="33" spans="1:11" ht="12.75">
      <c r="A33" s="217" t="s">
        <v>50</v>
      </c>
      <c r="B33" s="218"/>
      <c r="C33" s="218"/>
      <c r="D33" s="218"/>
      <c r="E33" s="218"/>
      <c r="F33" s="218"/>
      <c r="G33" s="218"/>
      <c r="H33" s="21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17" t="s">
        <v>113</v>
      </c>
      <c r="B34" s="218"/>
      <c r="C34" s="218"/>
      <c r="D34" s="218"/>
      <c r="E34" s="218"/>
      <c r="F34" s="218"/>
      <c r="G34" s="218"/>
      <c r="H34" s="21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17" t="s">
        <v>114</v>
      </c>
      <c r="B35" s="218"/>
      <c r="C35" s="218"/>
      <c r="D35" s="218"/>
      <c r="E35" s="218"/>
      <c r="F35" s="218"/>
      <c r="G35" s="218"/>
      <c r="H35" s="21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61" t="s">
        <v>166</v>
      </c>
      <c r="B36" s="262"/>
      <c r="C36" s="262"/>
      <c r="D36" s="262"/>
      <c r="E36" s="262"/>
      <c r="F36" s="262"/>
      <c r="G36" s="262"/>
      <c r="H36" s="262"/>
      <c r="I36" s="263">
        <v>0</v>
      </c>
      <c r="J36" s="263"/>
      <c r="K36" s="264"/>
    </row>
    <row r="37" spans="1:11" ht="12.75">
      <c r="A37" s="211" t="s">
        <v>180</v>
      </c>
      <c r="B37" s="212"/>
      <c r="C37" s="212"/>
      <c r="D37" s="212"/>
      <c r="E37" s="212"/>
      <c r="F37" s="212"/>
      <c r="G37" s="212"/>
      <c r="H37" s="212"/>
      <c r="I37" s="4">
        <v>28</v>
      </c>
      <c r="J37" s="8"/>
      <c r="K37" s="13"/>
    </row>
    <row r="38" spans="1:11" ht="12.75">
      <c r="A38" s="211" t="s">
        <v>29</v>
      </c>
      <c r="B38" s="212"/>
      <c r="C38" s="212"/>
      <c r="D38" s="212"/>
      <c r="E38" s="212"/>
      <c r="F38" s="212"/>
      <c r="G38" s="212"/>
      <c r="H38" s="212"/>
      <c r="I38" s="4">
        <v>29</v>
      </c>
      <c r="J38" s="8"/>
      <c r="K38" s="13"/>
    </row>
    <row r="39" spans="1:11" ht="12.75">
      <c r="A39" s="211" t="s">
        <v>30</v>
      </c>
      <c r="B39" s="212"/>
      <c r="C39" s="212"/>
      <c r="D39" s="212"/>
      <c r="E39" s="212"/>
      <c r="F39" s="212"/>
      <c r="G39" s="212"/>
      <c r="H39" s="212"/>
      <c r="I39" s="4">
        <v>30</v>
      </c>
      <c r="J39" s="8"/>
      <c r="K39" s="13"/>
    </row>
    <row r="40" spans="1:11" ht="12.75">
      <c r="A40" s="217" t="s">
        <v>51</v>
      </c>
      <c r="B40" s="218"/>
      <c r="C40" s="218"/>
      <c r="D40" s="218"/>
      <c r="E40" s="218"/>
      <c r="F40" s="218"/>
      <c r="G40" s="218"/>
      <c r="H40" s="21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11" t="s">
        <v>31</v>
      </c>
      <c r="B41" s="212"/>
      <c r="C41" s="212"/>
      <c r="D41" s="212"/>
      <c r="E41" s="212"/>
      <c r="F41" s="212"/>
      <c r="G41" s="212"/>
      <c r="H41" s="212"/>
      <c r="I41" s="4">
        <v>32</v>
      </c>
      <c r="J41" s="8"/>
      <c r="K41" s="13"/>
    </row>
    <row r="42" spans="1:11" ht="12.75">
      <c r="A42" s="211" t="s">
        <v>32</v>
      </c>
      <c r="B42" s="212"/>
      <c r="C42" s="212"/>
      <c r="D42" s="212"/>
      <c r="E42" s="212"/>
      <c r="F42" s="212"/>
      <c r="G42" s="212"/>
      <c r="H42" s="212"/>
      <c r="I42" s="4">
        <v>33</v>
      </c>
      <c r="J42" s="8"/>
      <c r="K42" s="13"/>
    </row>
    <row r="43" spans="1:11" ht="12.75">
      <c r="A43" s="211" t="s">
        <v>33</v>
      </c>
      <c r="B43" s="212"/>
      <c r="C43" s="212"/>
      <c r="D43" s="212"/>
      <c r="E43" s="212"/>
      <c r="F43" s="212"/>
      <c r="G43" s="212"/>
      <c r="H43" s="212"/>
      <c r="I43" s="4">
        <v>34</v>
      </c>
      <c r="J43" s="8"/>
      <c r="K43" s="13"/>
    </row>
    <row r="44" spans="1:11" ht="12.75">
      <c r="A44" s="211" t="s">
        <v>34</v>
      </c>
      <c r="B44" s="212"/>
      <c r="C44" s="212"/>
      <c r="D44" s="212"/>
      <c r="E44" s="212"/>
      <c r="F44" s="212"/>
      <c r="G44" s="212"/>
      <c r="H44" s="212"/>
      <c r="I44" s="4">
        <v>35</v>
      </c>
      <c r="J44" s="8"/>
      <c r="K44" s="13"/>
    </row>
    <row r="45" spans="1:11" ht="12.75">
      <c r="A45" s="211" t="s">
        <v>35</v>
      </c>
      <c r="B45" s="212"/>
      <c r="C45" s="212"/>
      <c r="D45" s="212"/>
      <c r="E45" s="212"/>
      <c r="F45" s="212"/>
      <c r="G45" s="212"/>
      <c r="H45" s="212"/>
      <c r="I45" s="4">
        <v>36</v>
      </c>
      <c r="J45" s="8"/>
      <c r="K45" s="13"/>
    </row>
    <row r="46" spans="1:11" ht="12.75">
      <c r="A46" s="217" t="s">
        <v>154</v>
      </c>
      <c r="B46" s="218"/>
      <c r="C46" s="218"/>
      <c r="D46" s="218"/>
      <c r="E46" s="218"/>
      <c r="F46" s="218"/>
      <c r="G46" s="218"/>
      <c r="H46" s="21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17" t="s">
        <v>168</v>
      </c>
      <c r="B47" s="218"/>
      <c r="C47" s="218"/>
      <c r="D47" s="218"/>
      <c r="E47" s="218"/>
      <c r="F47" s="218"/>
      <c r="G47" s="218"/>
      <c r="H47" s="21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17" t="s">
        <v>169</v>
      </c>
      <c r="B48" s="218"/>
      <c r="C48" s="218"/>
      <c r="D48" s="218"/>
      <c r="E48" s="218"/>
      <c r="F48" s="218"/>
      <c r="G48" s="218"/>
      <c r="H48" s="21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17" t="s">
        <v>155</v>
      </c>
      <c r="B49" s="218"/>
      <c r="C49" s="218"/>
      <c r="D49" s="218"/>
      <c r="E49" s="218"/>
      <c r="F49" s="218"/>
      <c r="G49" s="218"/>
      <c r="H49" s="21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17" t="s">
        <v>15</v>
      </c>
      <c r="B50" s="218"/>
      <c r="C50" s="218"/>
      <c r="D50" s="218"/>
      <c r="E50" s="218"/>
      <c r="F50" s="218"/>
      <c r="G50" s="218"/>
      <c r="H50" s="21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17" t="s">
        <v>167</v>
      </c>
      <c r="B51" s="218"/>
      <c r="C51" s="218"/>
      <c r="D51" s="218"/>
      <c r="E51" s="218"/>
      <c r="F51" s="218"/>
      <c r="G51" s="218"/>
      <c r="H51" s="218"/>
      <c r="I51" s="4">
        <v>42</v>
      </c>
      <c r="J51" s="8"/>
      <c r="K51" s="13"/>
    </row>
    <row r="52" spans="1:11" ht="12.75">
      <c r="A52" s="217" t="s">
        <v>182</v>
      </c>
      <c r="B52" s="218"/>
      <c r="C52" s="218"/>
      <c r="D52" s="218"/>
      <c r="E52" s="218"/>
      <c r="F52" s="218"/>
      <c r="G52" s="218"/>
      <c r="H52" s="218"/>
      <c r="I52" s="4">
        <v>43</v>
      </c>
      <c r="J52" s="8"/>
      <c r="K52" s="13"/>
    </row>
    <row r="53" spans="1:11" ht="12.75">
      <c r="A53" s="217" t="s">
        <v>183</v>
      </c>
      <c r="B53" s="218"/>
      <c r="C53" s="218"/>
      <c r="D53" s="218"/>
      <c r="E53" s="218"/>
      <c r="F53" s="218"/>
      <c r="G53" s="218"/>
      <c r="H53" s="218"/>
      <c r="I53" s="4">
        <v>44</v>
      </c>
      <c r="J53" s="8"/>
      <c r="K53" s="13"/>
    </row>
    <row r="54" spans="1:11" ht="12.75">
      <c r="A54" s="223" t="s">
        <v>184</v>
      </c>
      <c r="B54" s="224"/>
      <c r="C54" s="224"/>
      <c r="D54" s="224"/>
      <c r="E54" s="224"/>
      <c r="F54" s="224"/>
      <c r="G54" s="224"/>
      <c r="H54" s="22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9" t="s">
        <v>181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="110" zoomScaleSheetLayoutView="110" zoomScalePageLayoutView="0" workbookViewId="0" topLeftCell="A1">
      <selection activeCell="N20" sqref="N20"/>
    </sheetView>
  </sheetViews>
  <sheetFormatPr defaultColWidth="9.140625" defaultRowHeight="12.75"/>
  <cols>
    <col min="1" max="4" width="9.140625" style="96" customWidth="1"/>
    <col min="5" max="5" width="10.140625" style="96" bestFit="1" customWidth="1"/>
    <col min="6" max="9" width="9.140625" style="96" customWidth="1"/>
    <col min="10" max="11" width="11.140625" style="96" bestFit="1" customWidth="1"/>
    <col min="12" max="12" width="15.57421875" style="96" bestFit="1" customWidth="1"/>
    <col min="13" max="13" width="13.7109375" style="118" bestFit="1" customWidth="1"/>
    <col min="14" max="16384" width="9.140625" style="96" customWidth="1"/>
  </cols>
  <sheetData>
    <row r="1" spans="1:12" ht="12.75">
      <c r="A1" s="296" t="s">
        <v>292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95"/>
    </row>
    <row r="2" spans="1:12" ht="15.75">
      <c r="A2" s="93"/>
      <c r="B2" s="94"/>
      <c r="C2" s="283" t="s">
        <v>293</v>
      </c>
      <c r="D2" s="283"/>
      <c r="E2" s="98">
        <v>42370</v>
      </c>
      <c r="F2" s="97" t="s">
        <v>258</v>
      </c>
      <c r="G2" s="284">
        <v>42735</v>
      </c>
      <c r="H2" s="285"/>
      <c r="I2" s="94"/>
      <c r="J2" s="94"/>
      <c r="K2" s="94"/>
      <c r="L2" s="99"/>
    </row>
    <row r="3" spans="1:11" ht="24" thickBot="1">
      <c r="A3" s="286" t="s">
        <v>61</v>
      </c>
      <c r="B3" s="286"/>
      <c r="C3" s="286"/>
      <c r="D3" s="286"/>
      <c r="E3" s="286"/>
      <c r="F3" s="286"/>
      <c r="G3" s="286"/>
      <c r="H3" s="286"/>
      <c r="I3" s="100" t="s">
        <v>316</v>
      </c>
      <c r="J3" s="101" t="s">
        <v>156</v>
      </c>
      <c r="K3" s="101" t="s">
        <v>157</v>
      </c>
    </row>
    <row r="4" spans="1:14" ht="12.75">
      <c r="A4" s="287">
        <v>1</v>
      </c>
      <c r="B4" s="287"/>
      <c r="C4" s="287"/>
      <c r="D4" s="287"/>
      <c r="E4" s="287"/>
      <c r="F4" s="287"/>
      <c r="G4" s="287"/>
      <c r="H4" s="287"/>
      <c r="I4" s="103">
        <v>2</v>
      </c>
      <c r="J4" s="102" t="s">
        <v>294</v>
      </c>
      <c r="K4" s="102" t="s">
        <v>295</v>
      </c>
      <c r="M4" s="119"/>
      <c r="N4" s="80"/>
    </row>
    <row r="5" spans="1:18" ht="12.75">
      <c r="A5" s="281" t="s">
        <v>296</v>
      </c>
      <c r="B5" s="282"/>
      <c r="C5" s="282"/>
      <c r="D5" s="282"/>
      <c r="E5" s="282"/>
      <c r="F5" s="282"/>
      <c r="G5" s="282"/>
      <c r="H5" s="282"/>
      <c r="I5" s="104">
        <v>1</v>
      </c>
      <c r="J5" s="105">
        <v>84078800</v>
      </c>
      <c r="K5" s="105">
        <v>84078800</v>
      </c>
      <c r="N5" s="118"/>
      <c r="O5" s="118"/>
      <c r="P5" s="118"/>
      <c r="Q5" s="118"/>
      <c r="R5" s="118"/>
    </row>
    <row r="6" spans="1:18" ht="12.75">
      <c r="A6" s="281" t="s">
        <v>297</v>
      </c>
      <c r="B6" s="282"/>
      <c r="C6" s="282"/>
      <c r="D6" s="282"/>
      <c r="E6" s="282"/>
      <c r="F6" s="282"/>
      <c r="G6" s="282"/>
      <c r="H6" s="282"/>
      <c r="I6" s="104">
        <v>2</v>
      </c>
      <c r="J6" s="106"/>
      <c r="K6" s="106"/>
      <c r="N6" s="118"/>
      <c r="O6" s="118"/>
      <c r="P6" s="118"/>
      <c r="Q6" s="118"/>
      <c r="R6" s="118"/>
    </row>
    <row r="7" spans="1:18" ht="12.75">
      <c r="A7" s="281" t="s">
        <v>298</v>
      </c>
      <c r="B7" s="282"/>
      <c r="C7" s="282"/>
      <c r="D7" s="282"/>
      <c r="E7" s="282"/>
      <c r="F7" s="282"/>
      <c r="G7" s="282"/>
      <c r="H7" s="282"/>
      <c r="I7" s="104">
        <v>3</v>
      </c>
      <c r="J7" s="106">
        <v>43844870</v>
      </c>
      <c r="K7" s="106">
        <v>-23081520</v>
      </c>
      <c r="N7" s="118"/>
      <c r="O7" s="118"/>
      <c r="P7" s="118"/>
      <c r="Q7" s="118"/>
      <c r="R7" s="118"/>
    </row>
    <row r="8" spans="1:18" ht="12.75">
      <c r="A8" s="281" t="s">
        <v>299</v>
      </c>
      <c r="B8" s="282"/>
      <c r="C8" s="282"/>
      <c r="D8" s="282"/>
      <c r="E8" s="282"/>
      <c r="F8" s="282"/>
      <c r="G8" s="282"/>
      <c r="H8" s="282"/>
      <c r="I8" s="104">
        <v>4</v>
      </c>
      <c r="J8" s="106">
        <v>1045336541.468465</v>
      </c>
      <c r="K8" s="106">
        <v>1327888777</v>
      </c>
      <c r="L8" s="118"/>
      <c r="N8" s="118"/>
      <c r="O8" s="118"/>
      <c r="P8" s="118"/>
      <c r="Q8" s="118"/>
      <c r="R8" s="118"/>
    </row>
    <row r="9" spans="1:18" ht="12.75">
      <c r="A9" s="281" t="s">
        <v>300</v>
      </c>
      <c r="B9" s="282"/>
      <c r="C9" s="282"/>
      <c r="D9" s="282"/>
      <c r="E9" s="282"/>
      <c r="F9" s="282"/>
      <c r="G9" s="282"/>
      <c r="H9" s="282"/>
      <c r="I9" s="104">
        <v>5</v>
      </c>
      <c r="J9" s="106">
        <v>274282881</v>
      </c>
      <c r="K9" s="106">
        <v>-313942867</v>
      </c>
      <c r="L9" s="118"/>
      <c r="N9" s="118"/>
      <c r="O9" s="118"/>
      <c r="P9" s="118"/>
      <c r="Q9" s="118"/>
      <c r="R9" s="118"/>
    </row>
    <row r="10" spans="1:18" ht="12.75">
      <c r="A10" s="281" t="s">
        <v>301</v>
      </c>
      <c r="B10" s="282"/>
      <c r="C10" s="282"/>
      <c r="D10" s="282"/>
      <c r="E10" s="282"/>
      <c r="F10" s="282"/>
      <c r="G10" s="282"/>
      <c r="H10" s="282"/>
      <c r="I10" s="104">
        <v>6</v>
      </c>
      <c r="J10" s="106">
        <v>181070230</v>
      </c>
      <c r="K10" s="106">
        <v>148551383</v>
      </c>
      <c r="L10" s="117"/>
      <c r="N10" s="118"/>
      <c r="O10" s="118"/>
      <c r="P10" s="118"/>
      <c r="Q10" s="118"/>
      <c r="R10" s="118"/>
    </row>
    <row r="11" spans="1:18" ht="12.75">
      <c r="A11" s="281" t="s">
        <v>302</v>
      </c>
      <c r="B11" s="282"/>
      <c r="C11" s="282"/>
      <c r="D11" s="282"/>
      <c r="E11" s="282"/>
      <c r="F11" s="282"/>
      <c r="G11" s="282"/>
      <c r="H11" s="282"/>
      <c r="I11" s="104">
        <v>7</v>
      </c>
      <c r="J11" s="106"/>
      <c r="K11" s="106"/>
      <c r="N11" s="118"/>
      <c r="O11" s="118"/>
      <c r="P11" s="118"/>
      <c r="Q11" s="118"/>
      <c r="R11" s="118"/>
    </row>
    <row r="12" spans="1:18" ht="12.75">
      <c r="A12" s="281" t="s">
        <v>303</v>
      </c>
      <c r="B12" s="282"/>
      <c r="C12" s="282"/>
      <c r="D12" s="282"/>
      <c r="E12" s="282"/>
      <c r="F12" s="282"/>
      <c r="G12" s="282"/>
      <c r="H12" s="282"/>
      <c r="I12" s="104">
        <v>8</v>
      </c>
      <c r="J12" s="106">
        <v>537228</v>
      </c>
      <c r="K12" s="106">
        <v>-1440383</v>
      </c>
      <c r="L12" s="117"/>
      <c r="N12" s="118"/>
      <c r="O12" s="118"/>
      <c r="P12" s="118"/>
      <c r="Q12" s="118"/>
      <c r="R12" s="118"/>
    </row>
    <row r="13" spans="1:18" ht="12.75">
      <c r="A13" s="281" t="s">
        <v>304</v>
      </c>
      <c r="B13" s="282"/>
      <c r="C13" s="282"/>
      <c r="D13" s="282"/>
      <c r="E13" s="282"/>
      <c r="F13" s="282"/>
      <c r="G13" s="282"/>
      <c r="H13" s="282"/>
      <c r="I13" s="104">
        <v>9</v>
      </c>
      <c r="J13" s="106"/>
      <c r="K13" s="106"/>
      <c r="N13" s="118"/>
      <c r="O13" s="118"/>
      <c r="P13" s="118"/>
      <c r="Q13" s="118"/>
      <c r="R13" s="118"/>
    </row>
    <row r="14" spans="1:18" ht="12.75">
      <c r="A14" s="292" t="s">
        <v>305</v>
      </c>
      <c r="B14" s="293"/>
      <c r="C14" s="293"/>
      <c r="D14" s="293"/>
      <c r="E14" s="293"/>
      <c r="F14" s="293"/>
      <c r="G14" s="293"/>
      <c r="H14" s="293"/>
      <c r="I14" s="104">
        <v>10</v>
      </c>
      <c r="J14" s="107">
        <f>SUM(J5:J13)</f>
        <v>1629150550.4684649</v>
      </c>
      <c r="K14" s="107">
        <f>SUM(K5:K13)</f>
        <v>1222054190</v>
      </c>
      <c r="L14" s="117"/>
      <c r="M14" s="117"/>
      <c r="N14" s="118"/>
      <c r="O14" s="118"/>
      <c r="P14" s="118"/>
      <c r="Q14" s="118"/>
      <c r="R14" s="118"/>
    </row>
    <row r="15" spans="1:11" ht="12.75">
      <c r="A15" s="281" t="s">
        <v>306</v>
      </c>
      <c r="B15" s="282"/>
      <c r="C15" s="282"/>
      <c r="D15" s="282"/>
      <c r="E15" s="282"/>
      <c r="F15" s="282"/>
      <c r="G15" s="282"/>
      <c r="H15" s="282"/>
      <c r="I15" s="104">
        <v>11</v>
      </c>
      <c r="J15" s="106">
        <v>-384709</v>
      </c>
      <c r="K15" s="106">
        <v>-2653802</v>
      </c>
    </row>
    <row r="16" spans="1:11" ht="12.75">
      <c r="A16" s="281" t="s">
        <v>307</v>
      </c>
      <c r="B16" s="282"/>
      <c r="C16" s="282"/>
      <c r="D16" s="282"/>
      <c r="E16" s="282"/>
      <c r="F16" s="282"/>
      <c r="G16" s="282"/>
      <c r="H16" s="282"/>
      <c r="I16" s="104">
        <v>12</v>
      </c>
      <c r="J16" s="106"/>
      <c r="K16" s="106"/>
    </row>
    <row r="17" spans="1:11" ht="12.75">
      <c r="A17" s="281" t="s">
        <v>308</v>
      </c>
      <c r="B17" s="282"/>
      <c r="C17" s="282"/>
      <c r="D17" s="282"/>
      <c r="E17" s="282"/>
      <c r="F17" s="282"/>
      <c r="G17" s="282"/>
      <c r="H17" s="282"/>
      <c r="I17" s="104">
        <v>13</v>
      </c>
      <c r="J17" s="106"/>
      <c r="K17" s="106"/>
    </row>
    <row r="18" spans="1:11" ht="12.75">
      <c r="A18" s="281" t="s">
        <v>309</v>
      </c>
      <c r="B18" s="282"/>
      <c r="C18" s="282"/>
      <c r="D18" s="282"/>
      <c r="E18" s="282"/>
      <c r="F18" s="282"/>
      <c r="G18" s="282"/>
      <c r="H18" s="282"/>
      <c r="I18" s="104">
        <v>14</v>
      </c>
      <c r="J18" s="106"/>
      <c r="K18" s="106"/>
    </row>
    <row r="19" spans="1:11" ht="12.75">
      <c r="A19" s="281" t="s">
        <v>310</v>
      </c>
      <c r="B19" s="282"/>
      <c r="C19" s="282"/>
      <c r="D19" s="282"/>
      <c r="E19" s="282"/>
      <c r="F19" s="282"/>
      <c r="G19" s="282"/>
      <c r="H19" s="282"/>
      <c r="I19" s="104">
        <v>15</v>
      </c>
      <c r="J19" s="106">
        <v>-10524441</v>
      </c>
      <c r="K19" s="106"/>
    </row>
    <row r="20" spans="1:12" ht="12.75">
      <c r="A20" s="281" t="s">
        <v>311</v>
      </c>
      <c r="B20" s="282"/>
      <c r="C20" s="282"/>
      <c r="D20" s="282"/>
      <c r="E20" s="282"/>
      <c r="F20" s="282"/>
      <c r="G20" s="282"/>
      <c r="H20" s="282"/>
      <c r="I20" s="104">
        <v>16</v>
      </c>
      <c r="J20" s="106">
        <v>72863525</v>
      </c>
      <c r="K20" s="106">
        <v>-408142569</v>
      </c>
      <c r="L20" s="118"/>
    </row>
    <row r="21" spans="1:11" ht="12.75">
      <c r="A21" s="292" t="s">
        <v>312</v>
      </c>
      <c r="B21" s="293"/>
      <c r="C21" s="293"/>
      <c r="D21" s="293"/>
      <c r="E21" s="293"/>
      <c r="F21" s="293"/>
      <c r="G21" s="293"/>
      <c r="H21" s="293"/>
      <c r="I21" s="104">
        <v>17</v>
      </c>
      <c r="J21" s="108">
        <f>SUM(J15:J20)</f>
        <v>61954375</v>
      </c>
      <c r="K21" s="108">
        <f>SUM(K15:K20)</f>
        <v>-410796371</v>
      </c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88" t="s">
        <v>313</v>
      </c>
      <c r="B23" s="289"/>
      <c r="C23" s="289"/>
      <c r="D23" s="289"/>
      <c r="E23" s="289"/>
      <c r="F23" s="289"/>
      <c r="G23" s="289"/>
      <c r="H23" s="289"/>
      <c r="I23" s="109">
        <v>18</v>
      </c>
      <c r="J23" s="105">
        <v>69616092</v>
      </c>
      <c r="K23" s="105">
        <v>-407096358</v>
      </c>
    </row>
    <row r="24" spans="1:11" ht="23.25" customHeight="1">
      <c r="A24" s="290" t="s">
        <v>314</v>
      </c>
      <c r="B24" s="291"/>
      <c r="C24" s="291"/>
      <c r="D24" s="291"/>
      <c r="E24" s="291"/>
      <c r="F24" s="291"/>
      <c r="G24" s="291"/>
      <c r="H24" s="291"/>
      <c r="I24" s="110">
        <v>19</v>
      </c>
      <c r="J24" s="108">
        <v>-7661717</v>
      </c>
      <c r="K24" s="108">
        <v>-3700013</v>
      </c>
    </row>
    <row r="25" spans="1:11" ht="30" customHeight="1">
      <c r="A25" s="294" t="s">
        <v>315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  <row r="28" ht="12.75">
      <c r="J28" s="118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15.75">
      <c r="A2" s="302" t="s">
        <v>291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2.75" customHeight="1">
      <c r="A4" s="303" t="s">
        <v>322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12.7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 ht="12.75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 ht="12.75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12.75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12.75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12.7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2.75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2.75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2.75">
      <c r="A21" s="91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2.75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2.75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2.75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5">
      <c r="A26" s="91"/>
      <c r="B26" s="91"/>
      <c r="C26" s="91"/>
      <c r="D26" s="91"/>
      <c r="E26" s="91"/>
      <c r="F26" s="91"/>
      <c r="G26" s="91"/>
      <c r="H26" s="91"/>
      <c r="I26" s="92"/>
      <c r="J26" s="91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.75">
      <c r="A28" s="91"/>
      <c r="B28" s="91"/>
      <c r="C28" s="91"/>
      <c r="D28" s="91"/>
      <c r="E28" s="91"/>
      <c r="F28" s="91"/>
      <c r="G28" s="91"/>
      <c r="H28" s="91"/>
      <c r="I28" s="91"/>
      <c r="J28" s="9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Bojan Marić</cp:lastModifiedBy>
  <cp:lastPrinted>2017-07-28T10:16:51Z</cp:lastPrinted>
  <dcterms:created xsi:type="dcterms:W3CDTF">2008-10-17T11:51:54Z</dcterms:created>
  <dcterms:modified xsi:type="dcterms:W3CDTF">2017-10-05T10:00:18Z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