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5416" windowWidth="12675" windowHeight="124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<sst xmlns="http://schemas.openxmlformats.org/spreadsheetml/2006/main" count="416" uniqueCount="364">
  <si>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</si>
  <si>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</si>
  <si>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</si>
  <si>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</si>
  <si>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</si>
  <si>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</si>
  <si>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</si>
  <si>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</si>
  <si>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</si>
  <si>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</si>
  <si>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</si>
  <si>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</si>
  <si>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</si>
  <si>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</si>
  <si>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</si>
  <si>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</si>
  <si>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</si>
  <si>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</si>
  <si>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</si>
  <si>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</si>
  <si>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</si>
  <si>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</si>
  <si>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</si>
  <si>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</si>
  <si>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</si>
  <si>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</si>
  <si>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</si>
  <si>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</si>
  <si>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</si>
  <si>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</si>
  <si>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</si>
  <si>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</si>
  <si>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</si>
  <si>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</si>
  <si>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</si>
  <si>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</si>
  <si>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</si>
  <si>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</si>
  <si>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</si>
  <si>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</si>
  <si>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</si>
  <si>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</si>
  <si>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</si>
  <si>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</si>
  <si>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</si>
  <si>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</si>
  <si>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</si>
  <si>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</si>
  <si>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</si>
  <si>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</si>
  <si>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</si>
  <si>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</si>
  <si>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</si>
  <si>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</si>
  <si>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</si>
  <si>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</si>
  <si>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</si>
  <si>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</si>
  <si>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</si>
  <si>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</si>
  <si>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</si>
  <si>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</si>
  <si>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</si>
  <si>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</si>
  <si>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</si>
  <si>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</si>
  <si>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</si>
  <si>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</si>
  <si>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</si>
  <si>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</si>
  <si>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</si>
  <si>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</si>
  <si>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</si>
  <si>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</si>
  <si>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</si>
  <si>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</si>
  <si>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</si>
  <si>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</si>
  <si>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</si>
  <si>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</si>
  <si>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</si>
  <si>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</si>
  <si>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</si>
  <si>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</si>
  <si>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</si>
  <si>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</si>
  <si>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</si>
  <si>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</si>
  <si>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</si>
  <si>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</si>
  <si>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</si>
  <si>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</si>
  <si>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</si>
  <si>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</si>
  <si>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</si>
  <si>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</si>
  <si>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</si>
  <si>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</si>
  <si>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</si>
  <si>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</si>
  <si>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</si>
  <si>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</si>
  <si>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</si>
  <si>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</si>
  <si>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</si>
  <si>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</si>
  <si>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</si>
  <si>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</si>
  <si>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</si>
  <si>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</si>
  <si>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</si>
  <si>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</si>
  <si>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</si>
  <si>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</si>
  <si>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</si>
  <si>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</si>
  <si>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</si>
  <si>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</si>
  <si>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</si>
  <si>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</si>
  <si>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</si>
  <si>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</si>
  <si>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</si>
  <si>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</si>
  <si>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</si>
  <si>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</si>
  <si>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</si>
  <si>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</si>
  <si>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</si>
  <si>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</si>
  <si>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</si>
  <si>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</si>
  <si>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</si>
  <si>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</si>
  <si>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</si>
  <si>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</si>
  <si>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</si>
  <si>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</si>
  <si>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</si>
  <si>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</si>
  <si>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</si>
  <si>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</si>
  <si>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</si>
  <si>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</si>
  <si>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</si>
  <si>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</si>
  <si>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</si>
  <si>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</si>
  <si>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</si>
  <si>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</si>
  <si>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</si>
  <si>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</si>
  <si>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</si>
  <si>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</si>
  <si>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</si>
  <si>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</si>
  <si>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</si>
  <si>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</si>
  <si>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</si>
  <si>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</si>
  <si>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</si>
  <si>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</si>
  <si>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</si>
  <si>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</si>
  <si>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</si>
  <si>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</si>
  <si>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</si>
  <si>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</si>
  <si>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</si>
  <si>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</si>
  <si>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</si>
  <si>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</si>
  <si>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</si>
  <si>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</si>
  <si>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</si>
  <si>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</si>
  <si>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</si>
  <si>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</si>
  <si>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</si>
  <si>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</si>
  <si>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</si>
  <si>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</si>
  <si>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</si>
  <si>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</si>
  <si>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</si>
  <si>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</si>
  <si>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</si>
  <si>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</si>
  <si>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</si>
  <si>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</si>
  <si>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</si>
  <si>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</si>
  <si>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</si>
  <si>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</si>
  <si>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</si>
  <si>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</si>
  <si>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</si>
  <si>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</si>
  <si>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</si>
  <si>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</si>
  <si>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</si>
  <si>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</si>
  <si>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</si>
  <si>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</si>
  <si>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</si>
  <si>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</si>
  <si>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</si>
  <si>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</si>
  <si>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</si>
  <si>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</si>
  <si>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</si>
  <si>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</si>
  <si>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</si>
  <si>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</si>
  <si>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</si>
  <si>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</si>
  <si>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</si>
  <si>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</si>
  <si>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</si>
  <si>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</si>
  <si>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</si>
  <si>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</si>
  <si>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</si>
  <si>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</si>
  <si>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</si>
  <si>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</si>
  <si>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</si>
  <si>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</si>
  <si>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</si>
  <si>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</si>
  <si>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</si>
  <si>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</si>
  <si>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</si>
  <si>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</si>
  <si>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</si>
  <si>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</si>
  <si>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</si>
  <si>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</si>
  <si>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</si>
  <si>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</si>
  <si>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</si>
  <si>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</si>
  <si>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</si>
  <si>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</si>
  <si>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</si>
  <si>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</si>
  <si>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</si>
  <si>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</si>
  <si>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</si>
  <si>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</si>
  <si>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</si>
  <si>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</si>
  <si>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</si>
  <si>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</si>
  <si>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</si>
  <si>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</si>
  <si>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</si>
  <si>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</si>
  <si>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</si>
  <si>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</si>
  <si>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</si>
  <si>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</si>
  <si>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</si>
  <si>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</si>
  <si>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</si>
  <si>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</si>
  <si>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</si>
  <si>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</si>
  <si>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</si>
  <si>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</si>
  <si>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</si>
  <si>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</si>
  <si>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</si>
  <si>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</si>
  <si>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</si>
  <si>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</si>
  <si>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</si>
  <si>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</si>
  <si>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</si>
  <si>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</si>
  <si>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</si>
  <si>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</si>
  <si>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</si>
  <si>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</si>
  <si>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</si>
  <si>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</si>
  <si>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</si>
  <si>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</si>
  <si>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</si>
  <si>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</si>
  <si>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</si>
  <si>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</si>
  <si>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</si>
  <si>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</si>
  <si>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</si>
  <si>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</si>
  <si>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</si>
  <si>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</si>
  <si>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</si>
  <si>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</si>
  <si>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</si>
  <si>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</si>
  <si>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</si>
  <si>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</si>
  <si>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</si>
  <si>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</si>
  <si>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</si>
  <si>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</si>
  <si>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</si>
  <si>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</si>
  <si>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</si>
  <si>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</si>
  <si>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</si>
  <si>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</si>
  <si>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</si>
  <si>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</si>
  <si>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</si>
  <si>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</si>
  <si>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</si>
  <si>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</si>
  <si>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</si>
  <si>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</si>
  <si>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</si>
  <si>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</si>
  <si>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</si>
  <si>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</si>
  <si>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</si>
  <si>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</si>
  <si>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</si>
  <si>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</si>
  <si>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</si>
  <si>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</si>
  <si>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1107</t>
  </si>
  <si>
    <t>IVAN MANDIĆ</t>
  </si>
  <si>
    <t>+38512393122</t>
  </si>
  <si>
    <t>+38512393213</t>
  </si>
  <si>
    <t>MISLAV GALIĆ</t>
  </si>
  <si>
    <t>stanje na dan 31.03.2016.</t>
  </si>
  <si>
    <t>u razdoblju 01.01.2016. do 31.03.2016.</t>
  </si>
  <si>
    <t>DA</t>
  </si>
  <si>
    <t>MLADINA DD</t>
  </si>
  <si>
    <t>FONYODI KFT.</t>
  </si>
  <si>
    <t>JAMNICA MINERALNA VODA D.O.O.</t>
  </si>
  <si>
    <t>SARAJEVSKI KISELJAK DD</t>
  </si>
  <si>
    <t>MG MIVELA D.O.O. (ranije JAMNICA D.O.O.BEOGRAD)</t>
  </si>
  <si>
    <t>PARTIZANSKE AVIJACIJE BB; BEOGRAD; SRBIJA</t>
  </si>
  <si>
    <t>UL. BANA J. JELAČIĆA 85, JASTREBARSKO</t>
  </si>
  <si>
    <t>BEZSENYI U. 1; FONYODI, MAĐARSKA</t>
  </si>
  <si>
    <t>LIMBUŠKA CESTA 2; LIMBUŠ; SLOVENIJA</t>
  </si>
  <si>
    <t>KRALJICE MIRA 7; KISELJAK; BIH</t>
  </si>
  <si>
    <t xml:space="preserve">SAMOBORSKA CESTA 102; ZAGREB </t>
  </si>
  <si>
    <t>KRALJA TOMISLAVA 27; GRUDE; BIH</t>
  </si>
  <si>
    <t>ROTO DINAMIC D.O.O.</t>
  </si>
  <si>
    <t>AGROKOR-ZAGREB d.o.o.</t>
  </si>
  <si>
    <t>03115739</t>
  </si>
  <si>
    <t>11222682-2-14</t>
  </si>
  <si>
    <t>1306189</t>
  </si>
  <si>
    <t>20080892</t>
  </si>
  <si>
    <t>4236097460009</t>
  </si>
  <si>
    <t>03864316</t>
  </si>
  <si>
    <t>4272013770004</t>
  </si>
  <si>
    <t>ivan.mandic@jamnica.hr</t>
  </si>
  <si>
    <t>Obveznik: Jamnica Grupa</t>
  </si>
  <si>
    <t>Obveznik:Jamnica Grupa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</si>
</sst>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ivan.mandic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B59" sqref="B59:I5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248</v>
      </c>
      <c r="B1" s="149"/>
      <c r="C1" s="14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77" t="s">
        <v>249</v>
      </c>
      <c r="B2" s="178"/>
      <c r="C2" s="178"/>
      <c r="D2" s="179"/>
      <c r="E2" s="118">
        <v>42370</v>
      </c>
      <c r="F2" s="12"/>
      <c r="G2" s="13" t="s">
        <v>250</v>
      </c>
      <c r="H2" s="118">
        <v>42460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0" t="s">
        <v>317</v>
      </c>
      <c r="B4" s="181"/>
      <c r="C4" s="181"/>
      <c r="D4" s="181"/>
      <c r="E4" s="181"/>
      <c r="F4" s="181"/>
      <c r="G4" s="181"/>
      <c r="H4" s="181"/>
      <c r="I4" s="18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3" t="s">
        <v>251</v>
      </c>
      <c r="B6" s="144"/>
      <c r="C6" s="133" t="s">
        <v>323</v>
      </c>
      <c r="D6" s="134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ht="12.75">
      <c r="A8" s="183" t="s">
        <v>252</v>
      </c>
      <c r="B8" s="184"/>
      <c r="C8" s="133" t="s">
        <v>324</v>
      </c>
      <c r="D8" s="134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20"/>
      <c r="D9" s="25"/>
      <c r="E9" s="16"/>
      <c r="F9" s="16"/>
      <c r="G9" s="16"/>
      <c r="H9" s="16"/>
      <c r="I9" s="94"/>
      <c r="J9" s="10"/>
      <c r="K9" s="10"/>
      <c r="L9" s="10"/>
    </row>
    <row r="10" spans="1:12" ht="12.75">
      <c r="A10" s="131" t="s">
        <v>253</v>
      </c>
      <c r="B10" s="175"/>
      <c r="C10" s="133" t="s">
        <v>325</v>
      </c>
      <c r="D10" s="134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76"/>
      <c r="B11" s="175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3" t="s">
        <v>254</v>
      </c>
      <c r="B12" s="144"/>
      <c r="C12" s="135" t="s">
        <v>326</v>
      </c>
      <c r="D12" s="169"/>
      <c r="E12" s="169"/>
      <c r="F12" s="169"/>
      <c r="G12" s="169"/>
      <c r="H12" s="169"/>
      <c r="I12" s="14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3" t="s">
        <v>255</v>
      </c>
      <c r="B14" s="144"/>
      <c r="C14" s="173">
        <v>10000</v>
      </c>
      <c r="D14" s="174"/>
      <c r="E14" s="16"/>
      <c r="F14" s="135" t="s">
        <v>327</v>
      </c>
      <c r="G14" s="169"/>
      <c r="H14" s="169"/>
      <c r="I14" s="14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3" t="s">
        <v>256</v>
      </c>
      <c r="B16" s="144"/>
      <c r="C16" s="135" t="s">
        <v>328</v>
      </c>
      <c r="D16" s="169"/>
      <c r="E16" s="169"/>
      <c r="F16" s="169"/>
      <c r="G16" s="169"/>
      <c r="H16" s="169"/>
      <c r="I16" s="14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3" t="s">
        <v>257</v>
      </c>
      <c r="B18" s="144"/>
      <c r="C18" s="170" t="s">
        <v>329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3" t="s">
        <v>258</v>
      </c>
      <c r="B20" s="144"/>
      <c r="C20" s="170" t="s">
        <v>330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3" t="s">
        <v>259</v>
      </c>
      <c r="B22" s="144"/>
      <c r="C22" s="119">
        <v>133</v>
      </c>
      <c r="D22" s="135" t="s">
        <v>327</v>
      </c>
      <c r="E22" s="158"/>
      <c r="F22" s="159"/>
      <c r="G22" s="143"/>
      <c r="H22" s="167"/>
      <c r="I22" s="96"/>
      <c r="J22" s="10"/>
      <c r="K22" s="10"/>
      <c r="L22" s="10"/>
    </row>
    <row r="23" spans="1:12" ht="12.75">
      <c r="A23" s="93"/>
      <c r="B23" s="22"/>
      <c r="C23" s="16"/>
      <c r="D23" s="23"/>
      <c r="E23" s="23"/>
      <c r="F23" s="23"/>
      <c r="G23" s="23"/>
      <c r="H23" s="16"/>
      <c r="I23" s="94"/>
      <c r="J23" s="10"/>
      <c r="K23" s="10"/>
      <c r="L23" s="10"/>
    </row>
    <row r="24" spans="1:12" ht="12.75">
      <c r="A24" s="143" t="s">
        <v>260</v>
      </c>
      <c r="B24" s="144"/>
      <c r="C24" s="119">
        <v>21</v>
      </c>
      <c r="D24" s="135" t="s">
        <v>331</v>
      </c>
      <c r="E24" s="158"/>
      <c r="F24" s="158"/>
      <c r="G24" s="159"/>
      <c r="H24" s="50" t="s">
        <v>261</v>
      </c>
      <c r="I24" s="120">
        <v>2126</v>
      </c>
      <c r="J24" s="10"/>
      <c r="K24" s="10"/>
      <c r="L24" s="10"/>
    </row>
    <row r="25" spans="1:12" ht="12.75">
      <c r="A25" s="93"/>
      <c r="B25" s="22"/>
      <c r="C25" s="16"/>
      <c r="D25" s="23"/>
      <c r="E25" s="23"/>
      <c r="F25" s="23"/>
      <c r="G25" s="22"/>
      <c r="H25" s="22" t="s">
        <v>318</v>
      </c>
      <c r="I25" s="97"/>
      <c r="J25" s="10"/>
      <c r="K25" s="10"/>
      <c r="L25" s="10"/>
    </row>
    <row r="26" spans="1:12" ht="12.75">
      <c r="A26" s="143" t="s">
        <v>262</v>
      </c>
      <c r="B26" s="144"/>
      <c r="C26" s="121" t="s">
        <v>339</v>
      </c>
      <c r="D26" s="24"/>
      <c r="E26" s="32"/>
      <c r="F26" s="23"/>
      <c r="G26" s="168" t="s">
        <v>263</v>
      </c>
      <c r="H26" s="144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3"/>
      <c r="E27" s="23"/>
      <c r="F27" s="23"/>
      <c r="G27" s="23"/>
      <c r="H27" s="16"/>
      <c r="I27" s="98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9"/>
      <c r="B29" s="32"/>
      <c r="C29" s="32"/>
      <c r="D29" s="25"/>
      <c r="E29" s="16"/>
      <c r="F29" s="16"/>
      <c r="G29" s="16"/>
      <c r="H29" s="26"/>
      <c r="I29" s="98"/>
      <c r="J29" s="10"/>
      <c r="K29" s="10"/>
      <c r="L29" s="10"/>
    </row>
    <row r="30" spans="1:12" ht="12.75">
      <c r="A30" s="147" t="s">
        <v>340</v>
      </c>
      <c r="B30" s="136"/>
      <c r="C30" s="136"/>
      <c r="D30" s="137"/>
      <c r="E30" s="147" t="s">
        <v>346</v>
      </c>
      <c r="F30" s="136"/>
      <c r="G30" s="136"/>
      <c r="H30" s="133" t="s">
        <v>354</v>
      </c>
      <c r="I30" s="134"/>
      <c r="J30" s="10"/>
      <c r="K30" s="10"/>
      <c r="L30" s="10"/>
    </row>
    <row r="31" spans="1:12" ht="12.75">
      <c r="A31" s="93"/>
      <c r="B31" s="22"/>
      <c r="C31" s="21"/>
      <c r="D31" s="156"/>
      <c r="E31" s="156"/>
      <c r="F31" s="156"/>
      <c r="G31" s="157"/>
      <c r="H31" s="16"/>
      <c r="I31" s="100"/>
      <c r="J31" s="10"/>
      <c r="K31" s="10"/>
      <c r="L31" s="10"/>
    </row>
    <row r="32" spans="1:12" ht="12.75">
      <c r="A32" s="147" t="s">
        <v>341</v>
      </c>
      <c r="B32" s="136"/>
      <c r="C32" s="136"/>
      <c r="D32" s="137"/>
      <c r="E32" s="147" t="s">
        <v>347</v>
      </c>
      <c r="F32" s="136"/>
      <c r="G32" s="136"/>
      <c r="H32" s="133" t="s">
        <v>355</v>
      </c>
      <c r="I32" s="134"/>
      <c r="J32" s="10"/>
      <c r="K32" s="10"/>
      <c r="L32" s="10"/>
    </row>
    <row r="33" spans="1:12" ht="12.75">
      <c r="A33" s="93"/>
      <c r="B33" s="22"/>
      <c r="C33" s="21"/>
      <c r="D33" s="27"/>
      <c r="E33" s="27"/>
      <c r="F33" s="27"/>
      <c r="G33" s="28"/>
      <c r="H33" s="16"/>
      <c r="I33" s="101"/>
      <c r="J33" s="10"/>
      <c r="K33" s="10"/>
      <c r="L33" s="10"/>
    </row>
    <row r="34" spans="1:12" ht="12.75">
      <c r="A34" s="147" t="s">
        <v>342</v>
      </c>
      <c r="B34" s="136"/>
      <c r="C34" s="136"/>
      <c r="D34" s="137"/>
      <c r="E34" s="147" t="s">
        <v>348</v>
      </c>
      <c r="F34" s="136"/>
      <c r="G34" s="136"/>
      <c r="H34" s="133" t="s">
        <v>356</v>
      </c>
      <c r="I34" s="134"/>
      <c r="J34" s="10"/>
      <c r="K34" s="10"/>
      <c r="L34" s="10"/>
    </row>
    <row r="35" spans="1:12" ht="12.75">
      <c r="A35" s="93"/>
      <c r="B35" s="22"/>
      <c r="C35" s="21"/>
      <c r="D35" s="27"/>
      <c r="E35" s="27"/>
      <c r="F35" s="27"/>
      <c r="G35" s="28"/>
      <c r="H35" s="16"/>
      <c r="I35" s="101"/>
      <c r="J35" s="10"/>
      <c r="K35" s="10"/>
      <c r="L35" s="10"/>
    </row>
    <row r="36" spans="1:12" ht="12.75">
      <c r="A36" s="135" t="s">
        <v>344</v>
      </c>
      <c r="B36" s="158"/>
      <c r="C36" s="158"/>
      <c r="D36" s="159"/>
      <c r="E36" s="147" t="s">
        <v>345</v>
      </c>
      <c r="F36" s="136"/>
      <c r="G36" s="136"/>
      <c r="H36" s="133" t="s">
        <v>357</v>
      </c>
      <c r="I36" s="134"/>
      <c r="J36" s="10"/>
      <c r="K36" s="10"/>
      <c r="L36" s="10"/>
    </row>
    <row r="37" spans="1:12" ht="12.75">
      <c r="A37" s="102"/>
      <c r="B37" s="29"/>
      <c r="C37" s="151"/>
      <c r="D37" s="152"/>
      <c r="E37" s="16"/>
      <c r="F37" s="151"/>
      <c r="G37" s="152"/>
      <c r="H37" s="16"/>
      <c r="I37" s="94"/>
      <c r="J37" s="10"/>
      <c r="K37" s="10"/>
      <c r="L37" s="10"/>
    </row>
    <row r="38" spans="1:12" ht="12.75">
      <c r="A38" s="147" t="s">
        <v>343</v>
      </c>
      <c r="B38" s="136"/>
      <c r="C38" s="136"/>
      <c r="D38" s="137"/>
      <c r="E38" s="147" t="s">
        <v>349</v>
      </c>
      <c r="F38" s="136"/>
      <c r="G38" s="136"/>
      <c r="H38" s="133" t="s">
        <v>358</v>
      </c>
      <c r="I38" s="134"/>
      <c r="J38" s="10"/>
      <c r="K38" s="10"/>
      <c r="L38" s="10"/>
    </row>
    <row r="39" spans="1:12" ht="12.75">
      <c r="A39" s="102"/>
      <c r="B39" s="29"/>
      <c r="C39" s="30"/>
      <c r="D39" s="31"/>
      <c r="E39" s="16"/>
      <c r="F39" s="30"/>
      <c r="G39" s="31"/>
      <c r="H39" s="16"/>
      <c r="I39" s="94"/>
      <c r="J39" s="10"/>
      <c r="K39" s="10"/>
      <c r="L39" s="10"/>
    </row>
    <row r="40" spans="1:12" ht="12.75">
      <c r="A40" s="147" t="s">
        <v>352</v>
      </c>
      <c r="B40" s="136"/>
      <c r="C40" s="136"/>
      <c r="D40" s="137"/>
      <c r="E40" s="147" t="s">
        <v>350</v>
      </c>
      <c r="F40" s="136"/>
      <c r="G40" s="136"/>
      <c r="H40" s="133" t="s">
        <v>359</v>
      </c>
      <c r="I40" s="134"/>
      <c r="J40" s="10"/>
      <c r="K40" s="10"/>
      <c r="L40" s="10"/>
    </row>
    <row r="41" spans="1:12" ht="12.75">
      <c r="A41" s="102"/>
      <c r="B41" s="29"/>
      <c r="C41" s="30"/>
      <c r="D41" s="31"/>
      <c r="E41" s="16"/>
      <c r="F41" s="30"/>
      <c r="G41" s="31"/>
      <c r="H41" s="16"/>
      <c r="I41" s="94"/>
      <c r="J41" s="10"/>
      <c r="K41" s="10"/>
      <c r="L41" s="10"/>
    </row>
    <row r="42" spans="1:12" ht="12.75">
      <c r="A42" s="147" t="s">
        <v>353</v>
      </c>
      <c r="B42" s="136"/>
      <c r="C42" s="136"/>
      <c r="D42" s="137"/>
      <c r="E42" s="147" t="s">
        <v>351</v>
      </c>
      <c r="F42" s="136"/>
      <c r="G42" s="136"/>
      <c r="H42" s="133" t="s">
        <v>360</v>
      </c>
      <c r="I42" s="134"/>
      <c r="J42" s="10"/>
      <c r="K42" s="10"/>
      <c r="L42" s="10"/>
    </row>
    <row r="43" spans="1:12" ht="12.75">
      <c r="A43" s="103"/>
      <c r="B43" s="33"/>
      <c r="C43" s="33"/>
      <c r="D43" s="20"/>
      <c r="E43" s="20"/>
      <c r="F43" s="33"/>
      <c r="G43" s="20"/>
      <c r="H43" s="20"/>
      <c r="I43" s="104"/>
      <c r="J43" s="10"/>
      <c r="K43" s="10"/>
      <c r="L43" s="10"/>
    </row>
    <row r="44" spans="1:12" ht="12.75">
      <c r="A44" s="131" t="s">
        <v>267</v>
      </c>
      <c r="B44" s="132"/>
      <c r="C44" s="133"/>
      <c r="D44" s="134"/>
      <c r="E44" s="25"/>
      <c r="F44" s="135"/>
      <c r="G44" s="136"/>
      <c r="H44" s="136"/>
      <c r="I44" s="137"/>
      <c r="J44" s="10"/>
      <c r="K44" s="10"/>
      <c r="L44" s="10"/>
    </row>
    <row r="45" spans="1:12" ht="12.75">
      <c r="A45" s="102"/>
      <c r="B45" s="29"/>
      <c r="C45" s="151"/>
      <c r="D45" s="152"/>
      <c r="E45" s="16"/>
      <c r="F45" s="151"/>
      <c r="G45" s="153"/>
      <c r="H45" s="34"/>
      <c r="I45" s="105"/>
      <c r="J45" s="10"/>
      <c r="K45" s="10"/>
      <c r="L45" s="10"/>
    </row>
    <row r="46" spans="1:12" ht="12.75">
      <c r="A46" s="131" t="s">
        <v>268</v>
      </c>
      <c r="B46" s="132"/>
      <c r="C46" s="135" t="s">
        <v>333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1" t="s">
        <v>270</v>
      </c>
      <c r="B48" s="132"/>
      <c r="C48" s="145" t="s">
        <v>334</v>
      </c>
      <c r="D48" s="141"/>
      <c r="E48" s="142"/>
      <c r="F48" s="16"/>
      <c r="G48" s="50" t="s">
        <v>271</v>
      </c>
      <c r="H48" s="145" t="s">
        <v>335</v>
      </c>
      <c r="I48" s="142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1" t="s">
        <v>257</v>
      </c>
      <c r="B50" s="132"/>
      <c r="C50" s="140" t="s">
        <v>361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3" t="s">
        <v>272</v>
      </c>
      <c r="B52" s="144"/>
      <c r="C52" s="145" t="s">
        <v>336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6"/>
      <c r="B53" s="20"/>
      <c r="C53" s="150" t="s">
        <v>273</v>
      </c>
      <c r="D53" s="150"/>
      <c r="E53" s="150"/>
      <c r="F53" s="150"/>
      <c r="G53" s="150"/>
      <c r="H53" s="150"/>
      <c r="I53" s="107"/>
      <c r="J53" s="10"/>
      <c r="K53" s="10"/>
      <c r="L53" s="10"/>
    </row>
    <row r="54" spans="1:12" ht="12.75">
      <c r="A54" s="106"/>
      <c r="B54" s="20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123" t="s">
        <v>274</v>
      </c>
      <c r="C55" s="124"/>
      <c r="D55" s="124"/>
      <c r="E55" s="124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25" t="s">
        <v>306</v>
      </c>
      <c r="C56" s="126"/>
      <c r="D56" s="126"/>
      <c r="E56" s="126"/>
      <c r="F56" s="126"/>
      <c r="G56" s="126"/>
      <c r="H56" s="126"/>
      <c r="I56" s="127"/>
      <c r="J56" s="10"/>
      <c r="K56" s="10"/>
      <c r="L56" s="10"/>
    </row>
    <row r="57" spans="1:12" ht="12.75">
      <c r="A57" s="106"/>
      <c r="B57" s="125" t="s">
        <v>307</v>
      </c>
      <c r="C57" s="126"/>
      <c r="D57" s="126"/>
      <c r="E57" s="126"/>
      <c r="F57" s="126"/>
      <c r="G57" s="126"/>
      <c r="H57" s="126"/>
      <c r="I57" s="108"/>
      <c r="J57" s="10"/>
      <c r="K57" s="10"/>
      <c r="L57" s="10"/>
    </row>
    <row r="58" spans="1:12" ht="12.75">
      <c r="A58" s="106"/>
      <c r="B58" s="125" t="s">
        <v>308</v>
      </c>
      <c r="C58" s="126"/>
      <c r="D58" s="126"/>
      <c r="E58" s="126"/>
      <c r="F58" s="126"/>
      <c r="G58" s="126"/>
      <c r="H58" s="126"/>
      <c r="I58" s="127"/>
      <c r="J58" s="10"/>
      <c r="K58" s="10"/>
      <c r="L58" s="10"/>
    </row>
    <row r="59" spans="1:12" ht="12.75">
      <c r="A59" s="106"/>
      <c r="B59" s="125" t="s">
        <v>309</v>
      </c>
      <c r="C59" s="126"/>
      <c r="D59" s="126"/>
      <c r="E59" s="126"/>
      <c r="F59" s="126"/>
      <c r="G59" s="126"/>
      <c r="H59" s="126"/>
      <c r="I59" s="12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6"/>
      <c r="H61" s="37"/>
      <c r="I61" s="113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2"/>
      <c r="G62" s="128" t="s">
        <v>277</v>
      </c>
      <c r="H62" s="129"/>
      <c r="I62" s="130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8"/>
      <c r="H63" s="13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6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H36:I36"/>
    <mergeCell ref="C45:D45"/>
    <mergeCell ref="F45:G45"/>
    <mergeCell ref="C46:I46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ivan.mandic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51" customWidth="1"/>
    <col min="10" max="11" width="11.140625" style="51" bestFit="1" customWidth="1"/>
    <col min="12" max="16384" width="9.140625" style="51" customWidth="1"/>
  </cols>
  <sheetData>
    <row r="1" spans="1:11" ht="12.75" customHeight="1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337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362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59</v>
      </c>
      <c r="B4" s="201"/>
      <c r="C4" s="201"/>
      <c r="D4" s="201"/>
      <c r="E4" s="201"/>
      <c r="F4" s="201"/>
      <c r="G4" s="201"/>
      <c r="H4" s="202"/>
      <c r="I4" s="57" t="s">
        <v>278</v>
      </c>
      <c r="J4" s="58" t="s">
        <v>319</v>
      </c>
      <c r="K4" s="59" t="s">
        <v>320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6">
        <v>2</v>
      </c>
      <c r="J5" s="55">
        <v>3</v>
      </c>
      <c r="K5" s="55">
        <v>4</v>
      </c>
    </row>
    <row r="6" spans="1:11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>
      <c r="A7" s="189" t="s">
        <v>60</v>
      </c>
      <c r="B7" s="190"/>
      <c r="C7" s="190"/>
      <c r="D7" s="190"/>
      <c r="E7" s="190"/>
      <c r="F7" s="190"/>
      <c r="G7" s="190"/>
      <c r="H7" s="191"/>
      <c r="I7" s="3">
        <v>1</v>
      </c>
      <c r="J7" s="6"/>
      <c r="K7" s="6"/>
    </row>
    <row r="8" spans="1:11" ht="12.75">
      <c r="A8" s="192" t="s">
        <v>13</v>
      </c>
      <c r="B8" s="193"/>
      <c r="C8" s="193"/>
      <c r="D8" s="193"/>
      <c r="E8" s="193"/>
      <c r="F8" s="193"/>
      <c r="G8" s="193"/>
      <c r="H8" s="194"/>
      <c r="I8" s="1">
        <v>2</v>
      </c>
      <c r="J8" s="52">
        <f>J9+J16+J26+J35+J39</f>
        <v>948206397</v>
      </c>
      <c r="K8" s="52">
        <f>K9+K16+K26+K35+K39</f>
        <v>964873509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2">
        <f>SUM(J10:J15)</f>
        <v>188914412</v>
      </c>
      <c r="K9" s="52">
        <f>SUM(K10:K15)</f>
        <v>188851390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12472701</v>
      </c>
      <c r="K11" s="7">
        <v>11574095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172997713</v>
      </c>
      <c r="K12" s="7">
        <v>172997713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3409651</v>
      </c>
      <c r="K14" s="7">
        <v>4249099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34347</v>
      </c>
      <c r="K15" s="7">
        <v>30483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2">
        <f>SUM(J17:J25)</f>
        <v>684816987</v>
      </c>
      <c r="K16" s="52">
        <f>SUM(K17:K25)</f>
        <v>701389605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290265368</v>
      </c>
      <c r="K17" s="7">
        <v>289998293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230551405</v>
      </c>
      <c r="K18" s="7">
        <v>225487162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87381583</v>
      </c>
      <c r="K19" s="7">
        <v>81791962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40133485</v>
      </c>
      <c r="K20" s="7">
        <v>36698327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21576246</v>
      </c>
      <c r="K21" s="7">
        <v>21219147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6059909</v>
      </c>
      <c r="K22" s="7">
        <v>146246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8253875</v>
      </c>
      <c r="K23" s="7">
        <v>45480853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87369</v>
      </c>
      <c r="K24" s="7">
        <v>82456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507747</v>
      </c>
      <c r="K25" s="7">
        <v>485159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2">
        <f>SUM(J27:J34)</f>
        <v>66803395</v>
      </c>
      <c r="K26" s="52">
        <f>SUM(K27:K34)</f>
        <v>66955087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39135</v>
      </c>
      <c r="K29" s="7">
        <v>38564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63205352</v>
      </c>
      <c r="K31" s="7">
        <v>63515010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3558908</v>
      </c>
      <c r="K32" s="7">
        <v>3401513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2">
        <f>SUM(J36:J38)</f>
        <v>4645740</v>
      </c>
      <c r="K35" s="52">
        <f>SUM(K36:K38)</f>
        <v>4657833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4645740</v>
      </c>
      <c r="K38" s="7">
        <v>4657833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3025863</v>
      </c>
      <c r="K39" s="7">
        <v>3019594</v>
      </c>
    </row>
    <row r="40" spans="1:11" ht="12.75">
      <c r="A40" s="192" t="s">
        <v>240</v>
      </c>
      <c r="B40" s="193"/>
      <c r="C40" s="193"/>
      <c r="D40" s="193"/>
      <c r="E40" s="193"/>
      <c r="F40" s="193"/>
      <c r="G40" s="193"/>
      <c r="H40" s="194"/>
      <c r="I40" s="1">
        <v>34</v>
      </c>
      <c r="J40" s="52">
        <f>J41+J49+J56+J64</f>
        <v>1596587951</v>
      </c>
      <c r="K40" s="52">
        <f>K41+K49+K56+K64</f>
        <v>1612104200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2">
        <f>SUM(J42:J48)</f>
        <v>278699569</v>
      </c>
      <c r="K41" s="52">
        <f>SUM(K42:K48)</f>
        <v>273619164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70078402</v>
      </c>
      <c r="K42" s="7">
        <v>80374045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48496198</v>
      </c>
      <c r="K44" s="7">
        <v>50824235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158399706</v>
      </c>
      <c r="K45" s="7">
        <v>140730068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1004727</v>
      </c>
      <c r="K46" s="7">
        <v>99286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720536</v>
      </c>
      <c r="K48" s="7">
        <v>1591530</v>
      </c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2">
        <f>SUM(J50:J55)</f>
        <v>456066782</v>
      </c>
      <c r="K49" s="52">
        <f>SUM(K50:K55)</f>
        <v>480217655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440737842</v>
      </c>
      <c r="K51" s="7">
        <v>462543202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466618</v>
      </c>
      <c r="K53" s="7">
        <v>477724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7859233</v>
      </c>
      <c r="K54" s="7">
        <v>13305452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7003089</v>
      </c>
      <c r="K55" s="7">
        <v>3891277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2">
        <f>SUM(J57:J63)</f>
        <v>837813183</v>
      </c>
      <c r="K56" s="52">
        <f>SUM(K57:K63)</f>
        <v>841704600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46631747</v>
      </c>
      <c r="K61" s="7">
        <v>14923416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791179881</v>
      </c>
      <c r="K62" s="7">
        <v>826779652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1555</v>
      </c>
      <c r="K63" s="7">
        <v>1532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24008417</v>
      </c>
      <c r="K64" s="7">
        <v>16562781</v>
      </c>
    </row>
    <row r="65" spans="1:11" ht="12.75">
      <c r="A65" s="192" t="s">
        <v>56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11511430</v>
      </c>
      <c r="K65" s="7">
        <v>15349721</v>
      </c>
    </row>
    <row r="66" spans="1:11" ht="12.75">
      <c r="A66" s="192" t="s">
        <v>241</v>
      </c>
      <c r="B66" s="193"/>
      <c r="C66" s="193"/>
      <c r="D66" s="193"/>
      <c r="E66" s="193"/>
      <c r="F66" s="193"/>
      <c r="G66" s="193"/>
      <c r="H66" s="194"/>
      <c r="I66" s="1">
        <v>60</v>
      </c>
      <c r="J66" s="52">
        <f>J7+J8+J40+J65</f>
        <v>2556305778</v>
      </c>
      <c r="K66" s="52">
        <f>K7+K8+K40+K65</f>
        <v>2592327430</v>
      </c>
    </row>
    <row r="67" spans="1:11" ht="12.75">
      <c r="A67" s="206" t="s">
        <v>91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/>
      <c r="K67" s="8"/>
    </row>
    <row r="68" spans="1:11" ht="12.75">
      <c r="A68" s="209" t="s">
        <v>58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89" t="s">
        <v>191</v>
      </c>
      <c r="B69" s="190"/>
      <c r="C69" s="190"/>
      <c r="D69" s="190"/>
      <c r="E69" s="190"/>
      <c r="F69" s="190"/>
      <c r="G69" s="190"/>
      <c r="H69" s="191"/>
      <c r="I69" s="3">
        <v>62</v>
      </c>
      <c r="J69" s="53">
        <f>J70+J71+J72+J78+J79+J82+J85</f>
        <v>1653751861.3157792</v>
      </c>
      <c r="K69" s="53">
        <f>K70+K71+K72+K78+K79+K82+K85</f>
        <v>1668077972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84078800</v>
      </c>
      <c r="K70" s="7">
        <v>84078800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2">
        <f>J73+J74-J75+J76+J77</f>
        <v>43844869.84731409</v>
      </c>
      <c r="K72" s="52">
        <f>K73+K74-K75+K76+K77</f>
        <v>43535909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22400772.05983921</v>
      </c>
      <c r="K73" s="7">
        <v>22160750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21444097.787474878</v>
      </c>
      <c r="K77" s="7">
        <v>21375159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176252416.468465</v>
      </c>
      <c r="K78" s="7">
        <v>176252416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2">
        <f>J80-J81</f>
        <v>1056973925</v>
      </c>
      <c r="K79" s="52">
        <f>K80-K81</f>
        <v>1332189553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1056973925</v>
      </c>
      <c r="K80" s="7">
        <v>1332189553</v>
      </c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2">
        <f>J83-J84</f>
        <v>278524980</v>
      </c>
      <c r="K82" s="52">
        <f>K83-K84</f>
        <v>18308418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278524980</v>
      </c>
      <c r="K83" s="7">
        <v>18308418</v>
      </c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14076870</v>
      </c>
      <c r="K85" s="7">
        <v>13712876</v>
      </c>
    </row>
    <row r="86" spans="1:11" ht="12.75">
      <c r="A86" s="192" t="s">
        <v>19</v>
      </c>
      <c r="B86" s="193"/>
      <c r="C86" s="193"/>
      <c r="D86" s="193"/>
      <c r="E86" s="193"/>
      <c r="F86" s="193"/>
      <c r="G86" s="193"/>
      <c r="H86" s="194"/>
      <c r="I86" s="1">
        <v>79</v>
      </c>
      <c r="J86" s="52">
        <f>SUM(J87:J89)</f>
        <v>6130478</v>
      </c>
      <c r="K86" s="52">
        <f>SUM(K87:K89)</f>
        <v>6106237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6130478</v>
      </c>
      <c r="K87" s="7">
        <v>6106237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192" t="s">
        <v>20</v>
      </c>
      <c r="B90" s="193"/>
      <c r="C90" s="193"/>
      <c r="D90" s="193"/>
      <c r="E90" s="193"/>
      <c r="F90" s="193"/>
      <c r="G90" s="193"/>
      <c r="H90" s="194"/>
      <c r="I90" s="1">
        <v>83</v>
      </c>
      <c r="J90" s="52">
        <f>SUM(J91:J99)</f>
        <v>50004124</v>
      </c>
      <c r="K90" s="52">
        <f>SUM(K91:K99)</f>
        <v>70913309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6117290</v>
      </c>
      <c r="K92" s="7">
        <v>27033121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43886834</v>
      </c>
      <c r="K99" s="7">
        <v>43880188</v>
      </c>
    </row>
    <row r="100" spans="1:11" ht="12.75">
      <c r="A100" s="192" t="s">
        <v>21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2">
        <f>SUM(J101:J112)</f>
        <v>843482941</v>
      </c>
      <c r="K100" s="52">
        <f>SUM(K101:K112)</f>
        <v>832828157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98153262</v>
      </c>
      <c r="K102" s="7">
        <v>85201789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52681978</v>
      </c>
      <c r="K103" s="7">
        <v>41190684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46319938</v>
      </c>
      <c r="K104" s="7">
        <v>46149914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524029826</v>
      </c>
      <c r="K105" s="7">
        <v>496227286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57250000</v>
      </c>
      <c r="K106" s="7">
        <v>98000000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14355138</v>
      </c>
      <c r="K108" s="7">
        <v>13175482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47524930</v>
      </c>
      <c r="K109" s="7">
        <v>49925207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199766</v>
      </c>
      <c r="K110" s="7">
        <v>189582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2968103</v>
      </c>
      <c r="K112" s="7">
        <v>2768213</v>
      </c>
    </row>
    <row r="113" spans="1:11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2936374</v>
      </c>
      <c r="K113" s="7">
        <v>14401755</v>
      </c>
    </row>
    <row r="114" spans="1:11" ht="12.75">
      <c r="A114" s="192" t="s">
        <v>25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2">
        <f>J69+J86+J90+J100+J113</f>
        <v>2556305778.315779</v>
      </c>
      <c r="K114" s="52">
        <f>K69+K86+K90+K100+K113</f>
        <v>2592327430</v>
      </c>
    </row>
    <row r="115" spans="1:11" ht="12.75">
      <c r="A115" s="217" t="s">
        <v>57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/>
      <c r="K115" s="8"/>
    </row>
    <row r="116" spans="1:11" ht="12.75">
      <c r="A116" s="209" t="s">
        <v>310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189" t="s">
        <v>186</v>
      </c>
      <c r="B117" s="190"/>
      <c r="C117" s="190"/>
      <c r="D117" s="190"/>
      <c r="E117" s="190"/>
      <c r="F117" s="190"/>
      <c r="G117" s="190"/>
      <c r="H117" s="190"/>
      <c r="I117" s="223"/>
      <c r="J117" s="223"/>
      <c r="K117" s="224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1639674991</v>
      </c>
      <c r="K118" s="7">
        <v>1654365096</v>
      </c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>
        <v>14076870</v>
      </c>
      <c r="K119" s="8">
        <v>13712876</v>
      </c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5" t="s">
        <v>154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39" t="s">
        <v>338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30" t="s">
        <v>362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31" t="s">
        <v>59</v>
      </c>
      <c r="B4" s="231"/>
      <c r="C4" s="231"/>
      <c r="D4" s="231"/>
      <c r="E4" s="231"/>
      <c r="F4" s="231"/>
      <c r="G4" s="231"/>
      <c r="H4" s="231"/>
      <c r="I4" s="57" t="s">
        <v>279</v>
      </c>
      <c r="J4" s="232" t="s">
        <v>319</v>
      </c>
      <c r="K4" s="232"/>
      <c r="L4" s="232" t="s">
        <v>320</v>
      </c>
      <c r="M4" s="232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9" t="s">
        <v>26</v>
      </c>
      <c r="B7" s="190"/>
      <c r="C7" s="190"/>
      <c r="D7" s="190"/>
      <c r="E7" s="190"/>
      <c r="F7" s="190"/>
      <c r="G7" s="190"/>
      <c r="H7" s="191"/>
      <c r="I7" s="3">
        <v>111</v>
      </c>
      <c r="J7" s="53">
        <f>SUM(J8:J9)</f>
        <v>465783596</v>
      </c>
      <c r="K7" s="53">
        <f>SUM(K8:K9)</f>
        <v>465783596</v>
      </c>
      <c r="L7" s="53">
        <f>SUM(L8:L9)</f>
        <v>497775359</v>
      </c>
      <c r="M7" s="53">
        <f>SUM(M8:M9)</f>
        <v>497775359</v>
      </c>
    </row>
    <row r="8" spans="1:13" ht="12.75">
      <c r="A8" s="192" t="s">
        <v>152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456989229</v>
      </c>
      <c r="K8" s="7">
        <v>456989229</v>
      </c>
      <c r="L8" s="7">
        <v>489816813</v>
      </c>
      <c r="M8" s="7">
        <v>489816813</v>
      </c>
    </row>
    <row r="9" spans="1:13" ht="12.75">
      <c r="A9" s="192" t="s">
        <v>103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8794367</v>
      </c>
      <c r="K9" s="7">
        <v>8794367</v>
      </c>
      <c r="L9" s="7">
        <v>7958546</v>
      </c>
      <c r="M9" s="7">
        <v>7958546</v>
      </c>
    </row>
    <row r="10" spans="1:13" ht="12.75">
      <c r="A10" s="192" t="s">
        <v>12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2">
        <f>J11+J12+J16+J20+J21+J22+J25+J26</f>
        <v>446126547</v>
      </c>
      <c r="K10" s="52">
        <f>K11+K12+K16+K20+K21+K22+K25+K26</f>
        <v>446126547</v>
      </c>
      <c r="L10" s="52">
        <f>L11+L12+L16+L20+L21+L22+L25+L26</f>
        <v>475063493</v>
      </c>
      <c r="M10" s="52">
        <f>M11+M12+M16+M20+M21+M22+M25+M26</f>
        <v>475063493</v>
      </c>
    </row>
    <row r="11" spans="1:13" ht="12.75">
      <c r="A11" s="192" t="s">
        <v>104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-4994946</v>
      </c>
      <c r="K11" s="7">
        <v>-4994946</v>
      </c>
      <c r="L11" s="7">
        <v>-3284537</v>
      </c>
      <c r="M11" s="7">
        <v>-3284537</v>
      </c>
    </row>
    <row r="12" spans="1:13" ht="12.75">
      <c r="A12" s="192" t="s">
        <v>22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2">
        <f>SUM(J13:J15)</f>
        <v>339539062</v>
      </c>
      <c r="K12" s="52">
        <f>SUM(K13:K15)</f>
        <v>339539062</v>
      </c>
      <c r="L12" s="52">
        <f>SUM(L13:L15)</f>
        <v>365677178</v>
      </c>
      <c r="M12" s="52">
        <f>SUM(M13:M15)</f>
        <v>365677178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69711150</v>
      </c>
      <c r="K13" s="7">
        <v>69711150</v>
      </c>
      <c r="L13" s="7">
        <v>70921847</v>
      </c>
      <c r="M13" s="7">
        <v>70921847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210757548</v>
      </c>
      <c r="K14" s="7">
        <v>210757548</v>
      </c>
      <c r="L14" s="7">
        <v>224179466</v>
      </c>
      <c r="M14" s="7">
        <v>224179466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59070364</v>
      </c>
      <c r="K15" s="7">
        <v>59070364</v>
      </c>
      <c r="L15" s="7">
        <v>70575865</v>
      </c>
      <c r="M15" s="7">
        <v>70575865</v>
      </c>
    </row>
    <row r="16" spans="1:13" ht="12.75">
      <c r="A16" s="192" t="s">
        <v>23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2">
        <f>SUM(J17:J19)</f>
        <v>58324538</v>
      </c>
      <c r="K16" s="52">
        <f>SUM(K17:K19)</f>
        <v>58324538</v>
      </c>
      <c r="L16" s="52">
        <f>SUM(L17:L19)</f>
        <v>59860306</v>
      </c>
      <c r="M16" s="52">
        <f>SUM(M17:M19)</f>
        <v>59860306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34916219</v>
      </c>
      <c r="K17" s="7">
        <v>34916219</v>
      </c>
      <c r="L17" s="7">
        <v>35744182</v>
      </c>
      <c r="M17" s="7">
        <v>35744182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12879449</v>
      </c>
      <c r="K18" s="7">
        <v>12879449</v>
      </c>
      <c r="L18" s="7">
        <v>15625494</v>
      </c>
      <c r="M18" s="7">
        <v>15625494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10528870</v>
      </c>
      <c r="K19" s="7">
        <v>10528870</v>
      </c>
      <c r="L19" s="7">
        <v>8490630</v>
      </c>
      <c r="M19" s="7">
        <v>8490630</v>
      </c>
    </row>
    <row r="20" spans="1:13" ht="12.75">
      <c r="A20" s="192" t="s">
        <v>105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16778427</v>
      </c>
      <c r="K20" s="7">
        <v>16778427</v>
      </c>
      <c r="L20" s="7">
        <v>15964814</v>
      </c>
      <c r="M20" s="7">
        <v>15964814</v>
      </c>
    </row>
    <row r="21" spans="1:13" ht="12.75">
      <c r="A21" s="192" t="s">
        <v>106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35773868</v>
      </c>
      <c r="K21" s="7">
        <v>35773868</v>
      </c>
      <c r="L21" s="7">
        <v>34341385</v>
      </c>
      <c r="M21" s="7">
        <v>34341385</v>
      </c>
    </row>
    <row r="22" spans="1:13" ht="12.75">
      <c r="A22" s="192" t="s">
        <v>24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2">
        <f>SUM(J23:J24)</f>
        <v>705598</v>
      </c>
      <c r="K22" s="52">
        <f>SUM(K23:K24)</f>
        <v>705598</v>
      </c>
      <c r="L22" s="52">
        <f>SUM(L23:L24)</f>
        <v>2504347</v>
      </c>
      <c r="M22" s="52">
        <f>SUM(M23:M24)</f>
        <v>2504347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705598</v>
      </c>
      <c r="K24" s="7">
        <v>705598</v>
      </c>
      <c r="L24" s="7">
        <v>2504347</v>
      </c>
      <c r="M24" s="7">
        <v>2504347</v>
      </c>
    </row>
    <row r="25" spans="1:13" ht="12.75">
      <c r="A25" s="192" t="s">
        <v>107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/>
      <c r="K25" s="7"/>
      <c r="L25" s="7"/>
      <c r="M25" s="7"/>
    </row>
    <row r="26" spans="1:13" ht="12.75">
      <c r="A26" s="192" t="s">
        <v>50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/>
      <c r="K26" s="7"/>
      <c r="L26" s="7"/>
      <c r="M26" s="7"/>
    </row>
    <row r="27" spans="1:13" ht="12.75">
      <c r="A27" s="192" t="s">
        <v>213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2">
        <f>SUM(J28:J32)</f>
        <v>11515145</v>
      </c>
      <c r="K27" s="52">
        <f>SUM(K28:K32)</f>
        <v>11515145</v>
      </c>
      <c r="L27" s="52">
        <f>SUM(L28:L32)</f>
        <v>12119205</v>
      </c>
      <c r="M27" s="52">
        <f>SUM(M28:M32)</f>
        <v>12119205</v>
      </c>
    </row>
    <row r="28" spans="1:13" ht="12.75">
      <c r="A28" s="192" t="s">
        <v>227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/>
      <c r="K28" s="7"/>
      <c r="L28" s="7"/>
      <c r="M28" s="7"/>
    </row>
    <row r="29" spans="1:13" ht="12.75">
      <c r="A29" s="192" t="s">
        <v>155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11515145</v>
      </c>
      <c r="K29" s="7">
        <v>11515145</v>
      </c>
      <c r="L29" s="7">
        <v>12119205</v>
      </c>
      <c r="M29" s="7">
        <v>12119205</v>
      </c>
    </row>
    <row r="30" spans="1:13" ht="12.75">
      <c r="A30" s="192" t="s">
        <v>139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/>
      <c r="K30" s="7"/>
      <c r="L30" s="7"/>
      <c r="M30" s="7"/>
    </row>
    <row r="31" spans="1:13" ht="12.75">
      <c r="A31" s="192" t="s">
        <v>223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/>
      <c r="K31" s="7"/>
      <c r="L31" s="7"/>
      <c r="M31" s="7"/>
    </row>
    <row r="32" spans="1:13" ht="12.75">
      <c r="A32" s="192" t="s">
        <v>140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/>
      <c r="K32" s="7"/>
      <c r="L32" s="7"/>
      <c r="M32" s="7"/>
    </row>
    <row r="33" spans="1:13" ht="12.75">
      <c r="A33" s="192" t="s">
        <v>214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2">
        <f>SUM(J34:J37)</f>
        <v>3123434</v>
      </c>
      <c r="K33" s="52">
        <f>SUM(K34:K37)</f>
        <v>3123434</v>
      </c>
      <c r="L33" s="52">
        <f>SUM(L34:L37)</f>
        <v>5675363</v>
      </c>
      <c r="M33" s="52">
        <f>SUM(M34:M37)</f>
        <v>5675363</v>
      </c>
    </row>
    <row r="34" spans="1:13" ht="12.75">
      <c r="A34" s="192" t="s">
        <v>66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/>
      <c r="K34" s="7"/>
      <c r="L34" s="7"/>
      <c r="M34" s="7"/>
    </row>
    <row r="35" spans="1:13" ht="12.75">
      <c r="A35" s="192" t="s">
        <v>65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3123434</v>
      </c>
      <c r="K35" s="7">
        <v>3123434</v>
      </c>
      <c r="L35" s="7">
        <v>5675363</v>
      </c>
      <c r="M35" s="7">
        <v>5675363</v>
      </c>
    </row>
    <row r="36" spans="1:13" ht="12.75">
      <c r="A36" s="192" t="s">
        <v>224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/>
      <c r="K36" s="7"/>
      <c r="L36" s="7"/>
      <c r="M36" s="7"/>
    </row>
    <row r="37" spans="1:13" ht="12.75">
      <c r="A37" s="192" t="s">
        <v>67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/>
      <c r="K37" s="7"/>
      <c r="L37" s="7"/>
      <c r="M37" s="7"/>
    </row>
    <row r="38" spans="1:13" ht="12.75">
      <c r="A38" s="192" t="s">
        <v>195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/>
      <c r="K38" s="7"/>
      <c r="L38" s="7"/>
      <c r="M38" s="7"/>
    </row>
    <row r="39" spans="1:13" ht="12.75">
      <c r="A39" s="192" t="s">
        <v>196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/>
      <c r="K39" s="7"/>
      <c r="L39" s="7"/>
      <c r="M39" s="7"/>
    </row>
    <row r="40" spans="1:13" ht="12.75">
      <c r="A40" s="192" t="s">
        <v>225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/>
      <c r="K40" s="7"/>
      <c r="L40" s="7"/>
      <c r="M40" s="7"/>
    </row>
    <row r="41" spans="1:13" ht="12.75">
      <c r="A41" s="192" t="s">
        <v>226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/>
      <c r="K41" s="7"/>
      <c r="L41" s="7"/>
      <c r="M41" s="7"/>
    </row>
    <row r="42" spans="1:13" ht="12.75">
      <c r="A42" s="192" t="s">
        <v>215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2">
        <f>J7+J27+J38+J40</f>
        <v>477298741</v>
      </c>
      <c r="K42" s="52">
        <f>K7+K27+K38+K40</f>
        <v>477298741</v>
      </c>
      <c r="L42" s="52">
        <f>L7+L27+L38+L40</f>
        <v>509894564</v>
      </c>
      <c r="M42" s="52">
        <f>M7+M27+M38+M40</f>
        <v>509894564</v>
      </c>
    </row>
    <row r="43" spans="1:13" ht="12.75">
      <c r="A43" s="192" t="s">
        <v>216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2">
        <f>J10+J33+J39+J41</f>
        <v>449249981</v>
      </c>
      <c r="K43" s="52">
        <f>K10+K33+K39+K41</f>
        <v>449249981</v>
      </c>
      <c r="L43" s="52">
        <f>L10+L33+L39+L41</f>
        <v>480738856</v>
      </c>
      <c r="M43" s="52">
        <f>M10+M33+M39+M41</f>
        <v>480738856</v>
      </c>
    </row>
    <row r="44" spans="1:13" ht="12.75">
      <c r="A44" s="192" t="s">
        <v>236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2">
        <f>J42-J43</f>
        <v>28048760</v>
      </c>
      <c r="K44" s="52">
        <f>K42-K43</f>
        <v>28048760</v>
      </c>
      <c r="L44" s="52">
        <f>L42-L43</f>
        <v>29155708</v>
      </c>
      <c r="M44" s="52">
        <f>M42-M43</f>
        <v>29155708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2">
        <f>IF(J42&gt;J43,J42-J43,0)</f>
        <v>28048760</v>
      </c>
      <c r="K45" s="52">
        <f>IF(K42&gt;K43,K42-K43,0)</f>
        <v>28048760</v>
      </c>
      <c r="L45" s="52">
        <f>IF(L42&gt;L43,L42-L43,0)</f>
        <v>29155708</v>
      </c>
      <c r="M45" s="52">
        <f>IF(M42&gt;M43,M42-M43,0)</f>
        <v>29155708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2" t="s">
        <v>217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6018770</v>
      </c>
      <c r="K47" s="7">
        <v>6018770</v>
      </c>
      <c r="L47" s="7">
        <v>11204283</v>
      </c>
      <c r="M47" s="7">
        <v>11204283</v>
      </c>
    </row>
    <row r="48" spans="1:13" ht="12.75">
      <c r="A48" s="192" t="s">
        <v>237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2">
        <f>J44-J47</f>
        <v>22029990</v>
      </c>
      <c r="K48" s="52">
        <f>K44-K47</f>
        <v>22029990</v>
      </c>
      <c r="L48" s="52">
        <f>L44-L47</f>
        <v>17951425</v>
      </c>
      <c r="M48" s="52">
        <f>M44-M47</f>
        <v>17951425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2">
        <f>IF(J48&gt;0,J48,0)</f>
        <v>22029990</v>
      </c>
      <c r="K49" s="52">
        <f>IF(K48&gt;0,K48,0)</f>
        <v>22029990</v>
      </c>
      <c r="L49" s="52">
        <f>IF(L48&gt;0,L48,0)</f>
        <v>17951425</v>
      </c>
      <c r="M49" s="52">
        <f>IF(M48&gt;0,M48,0)</f>
        <v>17951425</v>
      </c>
    </row>
    <row r="50" spans="1:13" ht="12.75">
      <c r="A50" s="236" t="s">
        <v>220</v>
      </c>
      <c r="B50" s="237"/>
      <c r="C50" s="237"/>
      <c r="D50" s="237"/>
      <c r="E50" s="237"/>
      <c r="F50" s="237"/>
      <c r="G50" s="237"/>
      <c r="H50" s="23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9" t="s">
        <v>312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189" t="s">
        <v>187</v>
      </c>
      <c r="B52" s="190"/>
      <c r="C52" s="190"/>
      <c r="D52" s="190"/>
      <c r="E52" s="190"/>
      <c r="F52" s="190"/>
      <c r="G52" s="190"/>
      <c r="H52" s="190"/>
      <c r="I52" s="54"/>
      <c r="J52" s="54"/>
      <c r="K52" s="54"/>
      <c r="L52" s="54"/>
      <c r="M52" s="61"/>
    </row>
    <row r="53" spans="1:13" ht="12.75">
      <c r="A53" s="233" t="s">
        <v>234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>
        <v>22061763</v>
      </c>
      <c r="K53" s="7">
        <v>22061763</v>
      </c>
      <c r="L53" s="7">
        <v>18308418</v>
      </c>
      <c r="M53" s="7">
        <v>18308418</v>
      </c>
    </row>
    <row r="54" spans="1:13" ht="12.75">
      <c r="A54" s="233" t="s">
        <v>235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>
        <v>-31773</v>
      </c>
      <c r="K54" s="8">
        <v>-31773</v>
      </c>
      <c r="L54" s="8">
        <v>-356993</v>
      </c>
      <c r="M54" s="8">
        <v>-356993</v>
      </c>
    </row>
    <row r="55" spans="1:13" ht="12.75" customHeight="1">
      <c r="A55" s="209" t="s">
        <v>189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189" t="s">
        <v>204</v>
      </c>
      <c r="B56" s="190"/>
      <c r="C56" s="190"/>
      <c r="D56" s="190"/>
      <c r="E56" s="190"/>
      <c r="F56" s="190"/>
      <c r="G56" s="190"/>
      <c r="H56" s="191"/>
      <c r="I56" s="9">
        <v>157</v>
      </c>
      <c r="J56" s="6">
        <v>22029990</v>
      </c>
      <c r="K56" s="6">
        <v>22029990</v>
      </c>
      <c r="L56" s="6">
        <v>17951425</v>
      </c>
      <c r="M56" s="6">
        <v>17951425</v>
      </c>
    </row>
    <row r="57" spans="1:13" ht="12.75">
      <c r="A57" s="192" t="s">
        <v>221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2">
        <f>SUM(J58:J64)</f>
        <v>-282224</v>
      </c>
      <c r="K57" s="52">
        <f>SUM(K58:K64)</f>
        <v>-282224</v>
      </c>
      <c r="L57" s="52">
        <f>SUM(L58:L64)</f>
        <v>-3625314</v>
      </c>
      <c r="M57" s="52">
        <f>SUM(M58:M64)</f>
        <v>-3625314</v>
      </c>
    </row>
    <row r="58" spans="1:13" ht="12.75">
      <c r="A58" s="192" t="s">
        <v>228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>
        <v>-282224</v>
      </c>
      <c r="K58" s="7">
        <v>-282224</v>
      </c>
      <c r="L58" s="7">
        <v>-3625314</v>
      </c>
      <c r="M58" s="7">
        <v>-3625314</v>
      </c>
    </row>
    <row r="59" spans="1:13" ht="12.75">
      <c r="A59" s="192" t="s">
        <v>229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/>
      <c r="K59" s="7"/>
      <c r="L59" s="7"/>
      <c r="M59" s="7"/>
    </row>
    <row r="60" spans="1:13" ht="12.75">
      <c r="A60" s="192" t="s">
        <v>45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/>
      <c r="K60" s="7"/>
      <c r="L60" s="7"/>
      <c r="M60" s="7"/>
    </row>
    <row r="61" spans="1:13" ht="12.75">
      <c r="A61" s="192" t="s">
        <v>230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/>
      <c r="K61" s="7"/>
      <c r="L61" s="7"/>
      <c r="M61" s="7"/>
    </row>
    <row r="62" spans="1:13" ht="12.75">
      <c r="A62" s="192" t="s">
        <v>231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/>
      <c r="K62" s="7"/>
      <c r="L62" s="7"/>
      <c r="M62" s="7"/>
    </row>
    <row r="63" spans="1:13" ht="12.75">
      <c r="A63" s="192" t="s">
        <v>232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/>
      <c r="K63" s="7"/>
      <c r="L63" s="7"/>
      <c r="M63" s="7"/>
    </row>
    <row r="64" spans="1:13" ht="12.75">
      <c r="A64" s="192" t="s">
        <v>233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/>
      <c r="K64" s="7"/>
      <c r="L64" s="7"/>
      <c r="M64" s="7"/>
    </row>
    <row r="65" spans="1:13" ht="12.75">
      <c r="A65" s="192" t="s">
        <v>222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/>
      <c r="K65" s="7"/>
      <c r="L65" s="7"/>
      <c r="M65" s="7"/>
    </row>
    <row r="66" spans="1:13" ht="12.75">
      <c r="A66" s="192" t="s">
        <v>193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2">
        <f>J57-J65</f>
        <v>-282224</v>
      </c>
      <c r="K66" s="52">
        <f>K57-K65</f>
        <v>-282224</v>
      </c>
      <c r="L66" s="52">
        <f>L57-L65</f>
        <v>-3625314</v>
      </c>
      <c r="M66" s="52">
        <f>M57-M65</f>
        <v>-3625314</v>
      </c>
    </row>
    <row r="67" spans="1:13" ht="12.75">
      <c r="A67" s="192" t="s">
        <v>194</v>
      </c>
      <c r="B67" s="193"/>
      <c r="C67" s="193"/>
      <c r="D67" s="193"/>
      <c r="E67" s="193"/>
      <c r="F67" s="193"/>
      <c r="G67" s="193"/>
      <c r="H67" s="194"/>
      <c r="I67" s="1">
        <v>168</v>
      </c>
      <c r="J67" s="60">
        <f>J56+J66</f>
        <v>21747766</v>
      </c>
      <c r="K67" s="60">
        <f>K56+K66</f>
        <v>21747766</v>
      </c>
      <c r="L67" s="60">
        <f>L56+L66</f>
        <v>14326111</v>
      </c>
      <c r="M67" s="60">
        <f>M56+M66</f>
        <v>14326111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3" t="s">
        <v>234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>
        <v>21801442</v>
      </c>
      <c r="K70" s="7">
        <v>21801442</v>
      </c>
      <c r="L70" s="7">
        <v>14690105</v>
      </c>
      <c r="M70" s="7">
        <v>14690105</v>
      </c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>
        <v>-53676</v>
      </c>
      <c r="K71" s="8">
        <v>-53676</v>
      </c>
      <c r="L71" s="8">
        <v>-363994</v>
      </c>
      <c r="M71" s="8">
        <v>-363994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338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363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33.75">
      <c r="A4" s="252" t="s">
        <v>59</v>
      </c>
      <c r="B4" s="252"/>
      <c r="C4" s="252"/>
      <c r="D4" s="252"/>
      <c r="E4" s="252"/>
      <c r="F4" s="252"/>
      <c r="G4" s="252"/>
      <c r="H4" s="252"/>
      <c r="I4" s="65" t="s">
        <v>279</v>
      </c>
      <c r="J4" s="66" t="s">
        <v>319</v>
      </c>
      <c r="K4" s="66" t="s">
        <v>320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7">
        <v>2</v>
      </c>
      <c r="J5" s="68" t="s">
        <v>283</v>
      </c>
      <c r="K5" s="68" t="s">
        <v>284</v>
      </c>
    </row>
    <row r="6" spans="1:11" ht="12.75">
      <c r="A6" s="209" t="s">
        <v>156</v>
      </c>
      <c r="B6" s="220"/>
      <c r="C6" s="220"/>
      <c r="D6" s="220"/>
      <c r="E6" s="220"/>
      <c r="F6" s="220"/>
      <c r="G6" s="220"/>
      <c r="H6" s="220"/>
      <c r="I6" s="254"/>
      <c r="J6" s="254"/>
      <c r="K6" s="255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28048760</v>
      </c>
      <c r="K7" s="7">
        <v>29155708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16778427</v>
      </c>
      <c r="K8" s="7">
        <v>15964814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14160054</v>
      </c>
      <c r="K9" s="7">
        <v>12947460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7758051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263265</v>
      </c>
      <c r="K11" s="7">
        <v>5080405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15064785</v>
      </c>
      <c r="K12" s="7">
        <v>23166136</v>
      </c>
    </row>
    <row r="13" spans="1:11" ht="12.75">
      <c r="A13" s="192" t="s">
        <v>157</v>
      </c>
      <c r="B13" s="193"/>
      <c r="C13" s="193"/>
      <c r="D13" s="193"/>
      <c r="E13" s="193"/>
      <c r="F13" s="193"/>
      <c r="G13" s="193"/>
      <c r="H13" s="193"/>
      <c r="I13" s="1">
        <v>7</v>
      </c>
      <c r="J13" s="63">
        <f>SUM(J7:J12)</f>
        <v>74315291</v>
      </c>
      <c r="K13" s="52">
        <f>SUM(K7:K12)</f>
        <v>94072574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3807608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30668862</v>
      </c>
      <c r="K17" s="7">
        <v>35832590</v>
      </c>
    </row>
    <row r="18" spans="1:11" ht="12.75">
      <c r="A18" s="192" t="s">
        <v>158</v>
      </c>
      <c r="B18" s="193"/>
      <c r="C18" s="193"/>
      <c r="D18" s="193"/>
      <c r="E18" s="193"/>
      <c r="F18" s="193"/>
      <c r="G18" s="193"/>
      <c r="H18" s="193"/>
      <c r="I18" s="1">
        <v>12</v>
      </c>
      <c r="J18" s="63">
        <f>SUM(J14:J17)</f>
        <v>34476470</v>
      </c>
      <c r="K18" s="52">
        <f>SUM(K14:K17)</f>
        <v>35832590</v>
      </c>
    </row>
    <row r="19" spans="1:11" ht="12.75">
      <c r="A19" s="192" t="s">
        <v>36</v>
      </c>
      <c r="B19" s="193"/>
      <c r="C19" s="193"/>
      <c r="D19" s="193"/>
      <c r="E19" s="193"/>
      <c r="F19" s="193"/>
      <c r="G19" s="193"/>
      <c r="H19" s="193"/>
      <c r="I19" s="1">
        <v>13</v>
      </c>
      <c r="J19" s="63">
        <f>IF(J13&gt;J18,J13-J18,0)</f>
        <v>39838821</v>
      </c>
      <c r="K19" s="52">
        <f>IF(K13&gt;K18,K13-K18,0)</f>
        <v>58239984</v>
      </c>
    </row>
    <row r="20" spans="1:11" ht="12.75">
      <c r="A20" s="192" t="s">
        <v>37</v>
      </c>
      <c r="B20" s="193"/>
      <c r="C20" s="193"/>
      <c r="D20" s="193"/>
      <c r="E20" s="193"/>
      <c r="F20" s="193"/>
      <c r="G20" s="193"/>
      <c r="H20" s="193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9" t="s">
        <v>159</v>
      </c>
      <c r="B21" s="220"/>
      <c r="C21" s="220"/>
      <c r="D21" s="220"/>
      <c r="E21" s="220"/>
      <c r="F21" s="220"/>
      <c r="G21" s="220"/>
      <c r="H21" s="220"/>
      <c r="I21" s="254"/>
      <c r="J21" s="254"/>
      <c r="K21" s="255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13032221</v>
      </c>
      <c r="K22" s="7">
        <v>6637891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3822133</v>
      </c>
      <c r="K24" s="7">
        <v>7632496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62281</v>
      </c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733497</v>
      </c>
      <c r="K26" s="7">
        <v>152141</v>
      </c>
    </row>
    <row r="27" spans="1:11" ht="12.75">
      <c r="A27" s="192" t="s">
        <v>168</v>
      </c>
      <c r="B27" s="193"/>
      <c r="C27" s="193"/>
      <c r="D27" s="193"/>
      <c r="E27" s="193"/>
      <c r="F27" s="193"/>
      <c r="G27" s="193"/>
      <c r="H27" s="193"/>
      <c r="I27" s="1">
        <v>20</v>
      </c>
      <c r="J27" s="63">
        <f>SUM(J22:J26)</f>
        <v>17650132</v>
      </c>
      <c r="K27" s="52">
        <f>SUM(K22:K26)</f>
        <v>14422528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17474789</v>
      </c>
      <c r="K28" s="7">
        <v>40590244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405433</v>
      </c>
      <c r="K29" s="7">
        <v>309658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2663539</v>
      </c>
      <c r="K30" s="7">
        <v>35681310</v>
      </c>
    </row>
    <row r="31" spans="1:11" ht="12.75">
      <c r="A31" s="192" t="s">
        <v>5</v>
      </c>
      <c r="B31" s="193"/>
      <c r="C31" s="193"/>
      <c r="D31" s="193"/>
      <c r="E31" s="193"/>
      <c r="F31" s="193"/>
      <c r="G31" s="193"/>
      <c r="H31" s="193"/>
      <c r="I31" s="1">
        <v>24</v>
      </c>
      <c r="J31" s="63">
        <f>SUM(J28:J30)</f>
        <v>20543761</v>
      </c>
      <c r="K31" s="52">
        <f>SUM(K28:K30)</f>
        <v>76581212</v>
      </c>
    </row>
    <row r="32" spans="1:11" ht="12.75">
      <c r="A32" s="192" t="s">
        <v>38</v>
      </c>
      <c r="B32" s="193"/>
      <c r="C32" s="193"/>
      <c r="D32" s="193"/>
      <c r="E32" s="193"/>
      <c r="F32" s="193"/>
      <c r="G32" s="193"/>
      <c r="H32" s="193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2" t="s">
        <v>39</v>
      </c>
      <c r="B33" s="193"/>
      <c r="C33" s="193"/>
      <c r="D33" s="193"/>
      <c r="E33" s="193"/>
      <c r="F33" s="193"/>
      <c r="G33" s="193"/>
      <c r="H33" s="193"/>
      <c r="I33" s="1">
        <v>26</v>
      </c>
      <c r="J33" s="63">
        <f>IF(J31&gt;J27,J31-J27,0)</f>
        <v>2893629</v>
      </c>
      <c r="K33" s="52">
        <f>IF(K31&gt;K27,K31-K27,0)</f>
        <v>62158684</v>
      </c>
    </row>
    <row r="34" spans="1:11" ht="12.75">
      <c r="A34" s="209" t="s">
        <v>160</v>
      </c>
      <c r="B34" s="220"/>
      <c r="C34" s="220"/>
      <c r="D34" s="220"/>
      <c r="E34" s="220"/>
      <c r="F34" s="220"/>
      <c r="G34" s="220"/>
      <c r="H34" s="220"/>
      <c r="I34" s="254"/>
      <c r="J34" s="254"/>
      <c r="K34" s="255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17471060</v>
      </c>
      <c r="K36" s="7">
        <v>14695454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192" t="s">
        <v>68</v>
      </c>
      <c r="B38" s="193"/>
      <c r="C38" s="193"/>
      <c r="D38" s="193"/>
      <c r="E38" s="193"/>
      <c r="F38" s="193"/>
      <c r="G38" s="193"/>
      <c r="H38" s="193"/>
      <c r="I38" s="1">
        <v>30</v>
      </c>
      <c r="J38" s="63">
        <f>SUM(J35:J37)</f>
        <v>17471060</v>
      </c>
      <c r="K38" s="52">
        <f>SUM(K35:K37)</f>
        <v>14695454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65566191</v>
      </c>
      <c r="K39" s="7">
        <v>17908291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290154</v>
      </c>
      <c r="K41" s="7">
        <v>314099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192" t="s">
        <v>69</v>
      </c>
      <c r="B44" s="193"/>
      <c r="C44" s="193"/>
      <c r="D44" s="193"/>
      <c r="E44" s="193"/>
      <c r="F44" s="193"/>
      <c r="G44" s="193"/>
      <c r="H44" s="193"/>
      <c r="I44" s="1">
        <v>36</v>
      </c>
      <c r="J44" s="63">
        <f>SUM(J39:J43)</f>
        <v>65856345</v>
      </c>
      <c r="K44" s="52">
        <f>SUM(K39:K43)</f>
        <v>18222390</v>
      </c>
    </row>
    <row r="45" spans="1:11" ht="12.75">
      <c r="A45" s="192" t="s">
        <v>17</v>
      </c>
      <c r="B45" s="193"/>
      <c r="C45" s="193"/>
      <c r="D45" s="193"/>
      <c r="E45" s="193"/>
      <c r="F45" s="193"/>
      <c r="G45" s="193"/>
      <c r="H45" s="193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192" t="s">
        <v>18</v>
      </c>
      <c r="B46" s="193"/>
      <c r="C46" s="193"/>
      <c r="D46" s="193"/>
      <c r="E46" s="193"/>
      <c r="F46" s="193"/>
      <c r="G46" s="193"/>
      <c r="H46" s="193"/>
      <c r="I46" s="1">
        <v>38</v>
      </c>
      <c r="J46" s="63">
        <f>IF(J44&gt;J38,J44-J38,0)</f>
        <v>48385285</v>
      </c>
      <c r="K46" s="52">
        <f>IF(K44&gt;K38,K44-K38,0)</f>
        <v>3526936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IF(J20-J19+J33-J32+J46-J45&gt;0,J20-J19+J33-J32+J46-J45,0)</f>
        <v>11440093</v>
      </c>
      <c r="K48" s="52">
        <f>IF(K20-K19+K33-K32+K46-K45&gt;0,K20-K19+K33-K32+K46-K45,0)</f>
        <v>7445636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21902434</v>
      </c>
      <c r="K49" s="7">
        <v>24008417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11440093</v>
      </c>
      <c r="K51" s="7">
        <v>7445636</v>
      </c>
    </row>
    <row r="52" spans="1:11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64">
        <f>J49+J50-J51</f>
        <v>10462341</v>
      </c>
      <c r="K52" s="60">
        <f>K49+K50-K51</f>
        <v>16562781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5" sqref="J15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0" t="s">
        <v>197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6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33.75">
      <c r="A4" s="252" t="s">
        <v>59</v>
      </c>
      <c r="B4" s="252"/>
      <c r="C4" s="252"/>
      <c r="D4" s="252"/>
      <c r="E4" s="252"/>
      <c r="F4" s="252"/>
      <c r="G4" s="252"/>
      <c r="H4" s="252"/>
      <c r="I4" s="65" t="s">
        <v>279</v>
      </c>
      <c r="J4" s="66" t="s">
        <v>319</v>
      </c>
      <c r="K4" s="66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71">
        <v>2</v>
      </c>
      <c r="J5" s="72" t="s">
        <v>283</v>
      </c>
      <c r="K5" s="72" t="s">
        <v>284</v>
      </c>
    </row>
    <row r="6" spans="1:11" ht="12.75">
      <c r="A6" s="209" t="s">
        <v>156</v>
      </c>
      <c r="B6" s="220"/>
      <c r="C6" s="220"/>
      <c r="D6" s="220"/>
      <c r="E6" s="220"/>
      <c r="F6" s="220"/>
      <c r="G6" s="220"/>
      <c r="H6" s="220"/>
      <c r="I6" s="254"/>
      <c r="J6" s="254"/>
      <c r="K6" s="255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192" t="s">
        <v>198</v>
      </c>
      <c r="B12" s="193"/>
      <c r="C12" s="193"/>
      <c r="D12" s="193"/>
      <c r="E12" s="193"/>
      <c r="F12" s="193"/>
      <c r="G12" s="193"/>
      <c r="H12" s="193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192" t="s">
        <v>47</v>
      </c>
      <c r="B19" s="193"/>
      <c r="C19" s="193"/>
      <c r="D19" s="193"/>
      <c r="E19" s="193"/>
      <c r="F19" s="193"/>
      <c r="G19" s="193"/>
      <c r="H19" s="193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2" t="s">
        <v>108</v>
      </c>
      <c r="B20" s="259"/>
      <c r="C20" s="259"/>
      <c r="D20" s="259"/>
      <c r="E20" s="259"/>
      <c r="F20" s="259"/>
      <c r="G20" s="259"/>
      <c r="H20" s="260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06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9" t="s">
        <v>159</v>
      </c>
      <c r="B22" s="220"/>
      <c r="C22" s="220"/>
      <c r="D22" s="220"/>
      <c r="E22" s="220"/>
      <c r="F22" s="220"/>
      <c r="G22" s="220"/>
      <c r="H22" s="220"/>
      <c r="I22" s="254"/>
      <c r="J22" s="254"/>
      <c r="K22" s="255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192" t="s">
        <v>114</v>
      </c>
      <c r="B28" s="193"/>
      <c r="C28" s="193"/>
      <c r="D28" s="193"/>
      <c r="E28" s="193"/>
      <c r="F28" s="193"/>
      <c r="G28" s="193"/>
      <c r="H28" s="193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192" t="s">
        <v>48</v>
      </c>
      <c r="B32" s="193"/>
      <c r="C32" s="193"/>
      <c r="D32" s="193"/>
      <c r="E32" s="193"/>
      <c r="F32" s="193"/>
      <c r="G32" s="193"/>
      <c r="H32" s="193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2" t="s">
        <v>110</v>
      </c>
      <c r="B33" s="193"/>
      <c r="C33" s="193"/>
      <c r="D33" s="193"/>
      <c r="E33" s="193"/>
      <c r="F33" s="193"/>
      <c r="G33" s="193"/>
      <c r="H33" s="193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2" t="s">
        <v>111</v>
      </c>
      <c r="B34" s="193"/>
      <c r="C34" s="193"/>
      <c r="D34" s="193"/>
      <c r="E34" s="193"/>
      <c r="F34" s="193"/>
      <c r="G34" s="193"/>
      <c r="H34" s="193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9" t="s">
        <v>160</v>
      </c>
      <c r="B35" s="220"/>
      <c r="C35" s="220"/>
      <c r="D35" s="220"/>
      <c r="E35" s="220"/>
      <c r="F35" s="220"/>
      <c r="G35" s="220"/>
      <c r="H35" s="220"/>
      <c r="I35" s="254">
        <v>0</v>
      </c>
      <c r="J35" s="254"/>
      <c r="K35" s="255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192" t="s">
        <v>49</v>
      </c>
      <c r="B39" s="193"/>
      <c r="C39" s="193"/>
      <c r="D39" s="193"/>
      <c r="E39" s="193"/>
      <c r="F39" s="193"/>
      <c r="G39" s="193"/>
      <c r="H39" s="193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192" t="s">
        <v>148</v>
      </c>
      <c r="B45" s="193"/>
      <c r="C45" s="193"/>
      <c r="D45" s="193"/>
      <c r="E45" s="193"/>
      <c r="F45" s="193"/>
      <c r="G45" s="193"/>
      <c r="H45" s="193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2" t="s">
        <v>162</v>
      </c>
      <c r="B46" s="193"/>
      <c r="C46" s="193"/>
      <c r="D46" s="193"/>
      <c r="E46" s="193"/>
      <c r="F46" s="193"/>
      <c r="G46" s="193"/>
      <c r="H46" s="193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2" t="s">
        <v>163</v>
      </c>
      <c r="B47" s="193"/>
      <c r="C47" s="193"/>
      <c r="D47" s="193"/>
      <c r="E47" s="193"/>
      <c r="F47" s="193"/>
      <c r="G47" s="193"/>
      <c r="H47" s="193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2" t="s">
        <v>149</v>
      </c>
      <c r="B48" s="193"/>
      <c r="C48" s="193"/>
      <c r="D48" s="193"/>
      <c r="E48" s="193"/>
      <c r="F48" s="193"/>
      <c r="G48" s="193"/>
      <c r="H48" s="193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2" t="s">
        <v>15</v>
      </c>
      <c r="B49" s="193"/>
      <c r="C49" s="193"/>
      <c r="D49" s="193"/>
      <c r="E49" s="193"/>
      <c r="F49" s="193"/>
      <c r="G49" s="193"/>
      <c r="H49" s="193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2" t="s">
        <v>161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/>
      <c r="K50" s="7"/>
    </row>
    <row r="51" spans="1:11" ht="12.75">
      <c r="A51" s="192" t="s">
        <v>175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/>
      <c r="K51" s="7"/>
    </row>
    <row r="52" spans="1:11" ht="12.75">
      <c r="A52" s="192" t="s">
        <v>176</v>
      </c>
      <c r="B52" s="193"/>
      <c r="C52" s="193"/>
      <c r="D52" s="193"/>
      <c r="E52" s="193"/>
      <c r="F52" s="193"/>
      <c r="G52" s="193"/>
      <c r="H52" s="193"/>
      <c r="I52" s="1">
        <v>44</v>
      </c>
      <c r="J52" s="5"/>
      <c r="K52" s="7"/>
    </row>
    <row r="53" spans="1:11" ht="12.75">
      <c r="A53" s="206" t="s">
        <v>177</v>
      </c>
      <c r="B53" s="207"/>
      <c r="C53" s="207"/>
      <c r="D53" s="207"/>
      <c r="E53" s="207"/>
      <c r="F53" s="207"/>
      <c r="G53" s="207"/>
      <c r="H53" s="20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8" sqref="J2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6384" width="9.140625" style="75" customWidth="1"/>
  </cols>
  <sheetData>
    <row r="1" spans="1:12" ht="12.75">
      <c r="A1" s="269" t="s">
        <v>281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74"/>
    </row>
    <row r="2" spans="1:12" ht="15.75">
      <c r="A2" s="41"/>
      <c r="B2" s="73"/>
      <c r="C2" s="279" t="s">
        <v>282</v>
      </c>
      <c r="D2" s="279"/>
      <c r="E2" s="76">
        <v>42370</v>
      </c>
      <c r="F2" s="42" t="s">
        <v>250</v>
      </c>
      <c r="G2" s="280">
        <v>42460</v>
      </c>
      <c r="H2" s="281"/>
      <c r="I2" s="73"/>
      <c r="J2" s="73"/>
      <c r="K2" s="73"/>
      <c r="L2" s="77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80" t="s">
        <v>305</v>
      </c>
      <c r="J3" s="81" t="s">
        <v>150</v>
      </c>
      <c r="K3" s="81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3">
        <v>2</v>
      </c>
      <c r="J4" s="82" t="s">
        <v>283</v>
      </c>
      <c r="K4" s="82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3">
        <v>1</v>
      </c>
      <c r="J5" s="44">
        <v>84078800</v>
      </c>
      <c r="K5" s="44">
        <v>84078800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3">
        <v>2</v>
      </c>
      <c r="J6" s="45"/>
      <c r="K6" s="45"/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3">
        <v>3</v>
      </c>
      <c r="J7" s="45">
        <v>44751591</v>
      </c>
      <c r="K7" s="45">
        <v>44418063</v>
      </c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3">
        <v>4</v>
      </c>
      <c r="J8" s="45">
        <v>1068500636</v>
      </c>
      <c r="K8" s="45">
        <v>1342433073</v>
      </c>
    </row>
    <row r="9" spans="1:11" ht="12.75">
      <c r="A9" s="271" t="s">
        <v>289</v>
      </c>
      <c r="B9" s="272"/>
      <c r="C9" s="272"/>
      <c r="D9" s="272"/>
      <c r="E9" s="272"/>
      <c r="F9" s="272"/>
      <c r="G9" s="272"/>
      <c r="H9" s="272"/>
      <c r="I9" s="43">
        <v>5</v>
      </c>
      <c r="J9" s="45">
        <v>277224223</v>
      </c>
      <c r="K9" s="45">
        <v>17951425</v>
      </c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3">
        <v>6</v>
      </c>
      <c r="J10" s="45">
        <v>190296766</v>
      </c>
      <c r="K10" s="45">
        <v>190296766</v>
      </c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3">
        <v>7</v>
      </c>
      <c r="J11" s="45"/>
      <c r="K11" s="45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3">
        <v>8</v>
      </c>
      <c r="J12" s="45">
        <v>-11100155</v>
      </c>
      <c r="K12" s="45">
        <v>-11100155</v>
      </c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3">
        <v>9</v>
      </c>
      <c r="J13" s="45"/>
      <c r="K13" s="45"/>
    </row>
    <row r="14" spans="1:11" ht="12.75">
      <c r="A14" s="273" t="s">
        <v>294</v>
      </c>
      <c r="B14" s="274"/>
      <c r="C14" s="274"/>
      <c r="D14" s="274"/>
      <c r="E14" s="274"/>
      <c r="F14" s="274"/>
      <c r="G14" s="274"/>
      <c r="H14" s="274"/>
      <c r="I14" s="43">
        <v>10</v>
      </c>
      <c r="J14" s="78">
        <f>SUM(J5:J13)</f>
        <v>1653751861</v>
      </c>
      <c r="K14" s="78">
        <f>SUM(K5:K13)</f>
        <v>1668077972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3">
        <v>11</v>
      </c>
      <c r="J15" s="45">
        <v>-384709</v>
      </c>
      <c r="K15" s="45">
        <v>-3625314</v>
      </c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3">
        <v>12</v>
      </c>
      <c r="J16" s="45"/>
      <c r="K16" s="45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3">
        <v>13</v>
      </c>
      <c r="J17" s="45"/>
      <c r="K17" s="45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3">
        <v>14</v>
      </c>
      <c r="J18" s="45"/>
      <c r="K18" s="45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3">
        <v>15</v>
      </c>
      <c r="J19" s="45"/>
      <c r="K19" s="45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3">
        <v>16</v>
      </c>
      <c r="J20" s="45">
        <v>62339084</v>
      </c>
      <c r="K20" s="45">
        <v>17951425</v>
      </c>
    </row>
    <row r="21" spans="1:11" ht="12.75">
      <c r="A21" s="273" t="s">
        <v>301</v>
      </c>
      <c r="B21" s="274"/>
      <c r="C21" s="274"/>
      <c r="D21" s="274"/>
      <c r="E21" s="274"/>
      <c r="F21" s="274"/>
      <c r="G21" s="274"/>
      <c r="H21" s="274"/>
      <c r="I21" s="43">
        <v>17</v>
      </c>
      <c r="J21" s="79">
        <f>SUM(J15:J20)</f>
        <v>61954375</v>
      </c>
      <c r="K21" s="79">
        <f>SUM(K15:K20)</f>
        <v>14326111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3" t="s">
        <v>302</v>
      </c>
      <c r="B23" s="264"/>
      <c r="C23" s="264"/>
      <c r="D23" s="264"/>
      <c r="E23" s="264"/>
      <c r="F23" s="264"/>
      <c r="G23" s="264"/>
      <c r="H23" s="264"/>
      <c r="I23" s="46">
        <v>18</v>
      </c>
      <c r="J23" s="44">
        <v>69616092</v>
      </c>
      <c r="K23" s="44">
        <v>14690105</v>
      </c>
    </row>
    <row r="24" spans="1:11" ht="17.25" customHeight="1">
      <c r="A24" s="265" t="s">
        <v>303</v>
      </c>
      <c r="B24" s="266"/>
      <c r="C24" s="266"/>
      <c r="D24" s="266"/>
      <c r="E24" s="266"/>
      <c r="F24" s="266"/>
      <c r="G24" s="266"/>
      <c r="H24" s="266"/>
      <c r="I24" s="47">
        <v>19</v>
      </c>
      <c r="J24" s="79">
        <v>-7661717</v>
      </c>
      <c r="K24" s="79">
        <v>-363994</v>
      </c>
    </row>
    <row r="25" spans="1:11" ht="30" customHeight="1">
      <c r="A25" s="267" t="s">
        <v>304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4" t="s">
        <v>280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5" t="s">
        <v>316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2011-03-28T11:17:39Z</cp:lastPrinted>
  <dcterms:created xsi:type="dcterms:W3CDTF">2008-10-17T11:51:54Z</dcterms:created>
  <dcterms:modified xsi:type="dcterms:W3CDTF">2016-04-28T09:34:11Z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