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<sst xmlns="http://schemas.openxmlformats.org/spreadsheetml/2006/main" count="397" uniqueCount="345">
  <si>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</si>
  <si>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</si>
  <si>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</si>
  <si>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</si>
  <si>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</si>
  <si>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</si>
  <si>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</si>
  <si>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</si>
  <si>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</si>
  <si>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</si>
  <si>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</si>
  <si>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</si>
  <si>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</si>
  <si>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</si>
  <si>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</si>
  <si>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</si>
  <si>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</si>
  <si>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</si>
  <si>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</si>
  <si>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</si>
  <si>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</si>
  <si>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</si>
  <si>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</si>
  <si>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</si>
  <si>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</si>
  <si>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</si>
  <si>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</si>
  <si>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</si>
  <si>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</si>
  <si>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</si>
  <si>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</si>
  <si>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</si>
  <si>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</si>
  <si>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</si>
  <si>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</si>
  <si>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</si>
  <si>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</si>
  <si>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</si>
  <si>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</si>
  <si>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</si>
  <si>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</si>
  <si>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</si>
  <si>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</si>
  <si>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</si>
  <si>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</si>
  <si>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</si>
  <si>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</si>
  <si>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</si>
  <si>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</si>
  <si>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</si>
  <si>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</si>
  <si>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</si>
  <si>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</si>
  <si>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</si>
  <si>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</si>
  <si>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</si>
  <si>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</si>
  <si>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</si>
  <si>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</si>
  <si>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</si>
  <si>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</si>
  <si>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</si>
  <si>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</si>
  <si>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</si>
  <si>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</si>
  <si>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</si>
  <si>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</si>
  <si>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</si>
  <si>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</si>
  <si>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</si>
  <si>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</si>
  <si>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</si>
  <si>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</si>
  <si>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</si>
  <si>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</si>
  <si>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</si>
  <si>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</si>
  <si>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</si>
  <si>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</si>
  <si>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</si>
  <si>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</si>
  <si>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</si>
  <si>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</si>
  <si>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</si>
  <si>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</si>
  <si>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</si>
  <si>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</si>
  <si>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</si>
  <si>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</si>
  <si>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</si>
  <si>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</si>
  <si>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</si>
  <si>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</si>
  <si>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</si>
  <si>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</si>
  <si>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</si>
  <si>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</si>
  <si>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</si>
  <si>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</si>
  <si>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</si>
  <si>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</si>
  <si>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</si>
  <si>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</si>
  <si>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</si>
  <si>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</si>
  <si>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</si>
  <si>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</si>
  <si>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</si>
  <si>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</si>
  <si>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</si>
  <si>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</si>
  <si>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</si>
  <si>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</si>
  <si>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</si>
  <si>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</si>
  <si>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</si>
  <si>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</si>
  <si>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</si>
  <si>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</si>
  <si>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</si>
  <si>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</si>
  <si>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</si>
  <si>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</si>
  <si>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</si>
  <si>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</si>
  <si>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</si>
  <si>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</si>
  <si>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</si>
  <si>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</si>
  <si>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</si>
  <si>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</si>
  <si>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</si>
  <si>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</si>
  <si>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</si>
  <si>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</si>
  <si>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</si>
  <si>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</si>
  <si>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</si>
  <si>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</si>
  <si>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</si>
  <si>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</si>
  <si>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</si>
  <si>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</si>
  <si>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</si>
  <si>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</si>
  <si>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</si>
  <si>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</si>
  <si>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</si>
  <si>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</si>
  <si>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</si>
  <si>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</si>
  <si>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</si>
  <si>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</si>
  <si>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</si>
  <si>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</si>
  <si>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</si>
  <si>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</si>
  <si>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</si>
  <si>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</si>
  <si>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</si>
  <si>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</si>
  <si>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</si>
  <si>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</si>
  <si>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</si>
  <si>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</si>
  <si>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</si>
  <si>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</si>
  <si>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</si>
  <si>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</si>
  <si>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</si>
  <si>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</si>
  <si>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</si>
  <si>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</si>
  <si>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</si>
  <si>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</si>
  <si>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</si>
  <si>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</si>
  <si>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</si>
  <si>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</si>
  <si>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</si>
  <si>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</si>
  <si>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</si>
  <si>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</si>
  <si>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</si>
  <si>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</si>
  <si>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</si>
  <si>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</si>
  <si>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</si>
  <si>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</si>
  <si>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</si>
  <si>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</si>
  <si>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</si>
  <si>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</si>
  <si>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</si>
  <si>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</si>
  <si>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</si>
  <si>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</si>
  <si>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</si>
  <si>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</si>
  <si>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</si>
  <si>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</si>
  <si>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</si>
  <si>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</si>
  <si>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</si>
  <si>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</si>
  <si>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</si>
  <si>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</si>
  <si>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</si>
  <si>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</si>
  <si>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</si>
  <si>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</si>
  <si>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</si>
  <si>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</si>
  <si>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</si>
  <si>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</si>
  <si>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</si>
  <si>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</si>
  <si>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</si>
  <si>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</si>
  <si>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</si>
  <si>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</si>
  <si>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</si>
  <si>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</si>
  <si>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</si>
  <si>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</si>
  <si>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</si>
  <si>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</si>
  <si>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</si>
  <si>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</si>
  <si>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</si>
  <si>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</si>
  <si>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</si>
  <si>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</si>
  <si>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</si>
  <si>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</si>
  <si>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</si>
  <si>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</si>
  <si>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</si>
  <si>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</si>
  <si>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</si>
  <si>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</si>
  <si>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</si>
  <si>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</si>
  <si>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</si>
  <si>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</si>
  <si>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</si>
  <si>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</si>
  <si>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</si>
  <si>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</si>
  <si>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</si>
  <si>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</si>
  <si>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</si>
  <si>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</si>
  <si>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</si>
  <si>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</si>
  <si>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</si>
  <si>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</si>
  <si>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</si>
  <si>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</si>
  <si>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</si>
  <si>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</si>
  <si>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</si>
  <si>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</si>
  <si>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</si>
  <si>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</si>
  <si>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</si>
  <si>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</si>
  <si>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</si>
  <si>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</si>
  <si>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</si>
  <si>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</si>
  <si>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</si>
  <si>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</si>
  <si>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</si>
  <si>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</si>
  <si>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</si>
  <si>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</si>
  <si>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</si>
  <si>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</si>
  <si>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</si>
  <si>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</si>
  <si>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</si>
  <si>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</si>
  <si>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</si>
  <si>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</si>
  <si>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</si>
  <si>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</si>
  <si>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</si>
  <si>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</si>
  <si>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</si>
  <si>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</si>
  <si>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</si>
  <si>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</si>
  <si>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</si>
  <si>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</si>
  <si>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</si>
  <si>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</si>
  <si>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</si>
  <si>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</si>
  <si>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</si>
  <si>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</si>
  <si>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</si>
  <si>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</si>
  <si>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</si>
  <si>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</si>
  <si>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</si>
  <si>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</si>
  <si>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</si>
  <si>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</si>
  <si>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</si>
  <si>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</si>
  <si>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</si>
  <si>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</si>
  <si>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</si>
  <si>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</si>
  <si>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</si>
  <si>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</si>
  <si>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</si>
  <si>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</si>
  <si>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</si>
  <si>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</si>
  <si>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</si>
  <si>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</si>
  <si>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03115747</t>
  </si>
  <si>
    <t>080001412</t>
  </si>
  <si>
    <t>05050436541</t>
  </si>
  <si>
    <t>JAMNICA D.D.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</si>
  <si>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</si>
  <si>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</si>
  <si>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</si>
  <si>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</si>
  <si>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</si>
  <si>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</si>
  <si>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</si>
  <si>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u razdoblju 01.01.2015.do 30.06.2015.</t>
  </si>
  <si>
    <t>+38512393122</t>
  </si>
  <si>
    <t>+38512393213</t>
  </si>
  <si>
    <t>financije@jamnica.hr</t>
  </si>
  <si>
    <t>IVICA SERTIĆ</t>
  </si>
  <si>
    <t>IVAN MANDIĆ</t>
  </si>
  <si>
    <t>stanje na dan 30.06.2015.</t>
  </si>
  <si>
    <t>Obveznik: Jamnica d.d.</t>
  </si>
  <si>
    <t>u razdoblju 01.01.2015. do 30.06.2015.</t>
  </si>
  <si>
    <t>01.01.2015.</t>
  </si>
  <si>
    <t>30.06.2015.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</si>
</sst>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financije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H11" sqref="H1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42005</v>
      </c>
      <c r="F2" s="12"/>
      <c r="G2" s="13" t="s">
        <v>250</v>
      </c>
      <c r="H2" s="119">
        <v>42185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133</v>
      </c>
      <c r="D22" s="143" t="s">
        <v>327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21</v>
      </c>
      <c r="D24" s="143" t="s">
        <v>331</v>
      </c>
      <c r="E24" s="151"/>
      <c r="F24" s="151"/>
      <c r="G24" s="152"/>
      <c r="H24" s="51" t="s">
        <v>261</v>
      </c>
      <c r="I24" s="121">
        <v>1222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332</v>
      </c>
      <c r="D26" s="25"/>
      <c r="E26" s="33"/>
      <c r="F26" s="24"/>
      <c r="G26" s="154" t="s">
        <v>263</v>
      </c>
      <c r="H26" s="140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339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336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financije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">
      <selection activeCell="K23" sqref="K23"/>
    </sheetView>
  </sheetViews>
  <sheetFormatPr defaultColWidth="9.140625" defaultRowHeight="12.75"/>
  <cols>
    <col min="1" max="9" width="9.140625" style="52" customWidth="1"/>
    <col min="10" max="10" width="12.57421875" style="52" customWidth="1"/>
    <col min="11" max="11" width="13.281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966539443</v>
      </c>
      <c r="K8" s="53">
        <f>K9+K16+K26+K35+K39</f>
        <v>968012395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2316078</v>
      </c>
      <c r="K9" s="53">
        <f>SUM(K10:K15)</f>
        <v>3322259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863444</v>
      </c>
      <c r="K11" s="7">
        <v>797417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1452634</v>
      </c>
      <c r="K14" s="7">
        <v>2524842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378546067</v>
      </c>
      <c r="K16" s="53">
        <f>SUM(K17:K25)</f>
        <v>378596826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179382066</v>
      </c>
      <c r="K17" s="7">
        <v>179382066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116136963</v>
      </c>
      <c r="K18" s="7">
        <v>110996830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47125982</v>
      </c>
      <c r="K19" s="7">
        <v>41063490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30083182</v>
      </c>
      <c r="K20" s="7">
        <v>26068870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2050499</v>
      </c>
      <c r="K22" s="7">
        <v>211504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3767375</v>
      </c>
      <c r="K23" s="7">
        <v>20874066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577758492</v>
      </c>
      <c r="K26" s="53">
        <f>SUM(K27:K34)</f>
        <v>578186928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552911492</v>
      </c>
      <c r="K27" s="7">
        <v>552911492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24415849</v>
      </c>
      <c r="K31" s="7">
        <v>24844285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431151</v>
      </c>
      <c r="K32" s="7">
        <v>431151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5155869</v>
      </c>
      <c r="K35" s="53">
        <f>SUM(K36:K38)</f>
        <v>5143445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5155869</v>
      </c>
      <c r="K38" s="7">
        <v>5143445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2762937</v>
      </c>
      <c r="K39" s="7">
        <v>2762937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916929696</v>
      </c>
      <c r="K40" s="53">
        <f>K41+K49+K56+K64</f>
        <v>1100015943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106113271</v>
      </c>
      <c r="K41" s="53">
        <f>SUM(K42:K48)</f>
        <v>159826199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45383979</v>
      </c>
      <c r="K42" s="7">
        <v>60586311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25806438</v>
      </c>
      <c r="K44" s="7">
        <v>43886506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34922854</v>
      </c>
      <c r="K45" s="7">
        <v>55353382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297885427</v>
      </c>
      <c r="K49" s="53">
        <f>SUM(K50:K55)</f>
        <v>347036894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107039681</v>
      </c>
      <c r="K50" s="7">
        <v>98406874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183681229</v>
      </c>
      <c r="K51" s="7">
        <v>243015090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81333</v>
      </c>
      <c r="K53" s="7">
        <v>60808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3387126</v>
      </c>
      <c r="K54" s="7">
        <v>2419627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3696058</v>
      </c>
      <c r="K55" s="7">
        <v>3134495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506817374</v>
      </c>
      <c r="K56" s="53">
        <f>SUM(K57:K63)</f>
        <v>587863736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492059374</v>
      </c>
      <c r="K58" s="7">
        <v>529128724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14558000</v>
      </c>
      <c r="K61" s="7">
        <v>54133155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200000</v>
      </c>
      <c r="K62" s="7">
        <v>4601857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6113624</v>
      </c>
      <c r="K64" s="7">
        <v>5289114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4663876</v>
      </c>
      <c r="K65" s="7">
        <v>10147308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1888133015</v>
      </c>
      <c r="K66" s="53">
        <f>K7+K8+K40+K65</f>
        <v>2078175646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1466342957</v>
      </c>
      <c r="K69" s="54">
        <f>K70+K71+K72+K78+K79+K82+K85</f>
        <v>1518620604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84078800</v>
      </c>
      <c r="K70" s="7">
        <v>84078800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4203940</v>
      </c>
      <c r="K72" s="53">
        <f>K73+K74-K75+K76+K77</f>
        <v>4203940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4203940</v>
      </c>
      <c r="K73" s="7">
        <v>4203940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143062147</v>
      </c>
      <c r="K78" s="7">
        <v>143062147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1043349738</v>
      </c>
      <c r="K79" s="53">
        <f>K80-K81</f>
        <v>1234998070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1043349738</v>
      </c>
      <c r="K80" s="7">
        <v>1234998070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191648332</v>
      </c>
      <c r="K82" s="53">
        <f>K83-K84</f>
        <v>52277647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191648332</v>
      </c>
      <c r="K83" s="7">
        <v>52277647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3438097</v>
      </c>
      <c r="K86" s="53">
        <f>SUM(K87:K89)</f>
        <v>3438097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3438097</v>
      </c>
      <c r="K87" s="7">
        <v>3438097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30423173</v>
      </c>
      <c r="K90" s="53">
        <f>SUM(K91:K99)</f>
        <v>30423173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30423173</v>
      </c>
      <c r="K99" s="7">
        <v>30423173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386409704</v>
      </c>
      <c r="K100" s="53">
        <f>SUM(K101:K112)</f>
        <v>513958080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59374048</v>
      </c>
      <c r="K101" s="7">
        <v>80129321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12404529</v>
      </c>
      <c r="K103" s="7">
        <v>6136845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39539040</v>
      </c>
      <c r="K104" s="7">
        <v>48049618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195917202</v>
      </c>
      <c r="K105" s="7">
        <v>272179268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10000000</v>
      </c>
      <c r="K106" s="7">
        <v>40000000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10153830</v>
      </c>
      <c r="K108" s="7">
        <v>8651693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58208355</v>
      </c>
      <c r="K109" s="7">
        <v>58403154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812700</v>
      </c>
      <c r="K112" s="7">
        <v>408181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1519084</v>
      </c>
      <c r="K113" s="7">
        <v>11735692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1888133015</v>
      </c>
      <c r="K114" s="53">
        <f>K69+K86+K90+K100+K113</f>
        <v>2078175646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599644355</v>
      </c>
      <c r="K7" s="54">
        <f>SUM(K8:K9)</f>
        <v>376682891</v>
      </c>
      <c r="L7" s="54">
        <f>SUM(L8:L9)</f>
        <v>668262167</v>
      </c>
      <c r="M7" s="54">
        <f>SUM(M8:M9)</f>
        <v>414997372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595014343</v>
      </c>
      <c r="K8" s="7">
        <v>375984460</v>
      </c>
      <c r="L8" s="7">
        <v>667515184</v>
      </c>
      <c r="M8" s="7">
        <v>414276923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4630012</v>
      </c>
      <c r="K9" s="7">
        <v>698431</v>
      </c>
      <c r="L9" s="7">
        <v>746983</v>
      </c>
      <c r="M9" s="7">
        <v>720449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552405561</v>
      </c>
      <c r="K10" s="53">
        <f>K11+K12+K16+K20+K21+K22+K25+K26</f>
        <v>327935496</v>
      </c>
      <c r="L10" s="53">
        <f>L11+L12+L16+L20+L21+L22+L25+L26</f>
        <v>616243621</v>
      </c>
      <c r="M10" s="53">
        <f>M11+M12+M16+M20+M21+M22+M25+M26</f>
        <v>364817066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-16272634</v>
      </c>
      <c r="K11" s="7">
        <v>-7846297</v>
      </c>
      <c r="L11" s="7">
        <v>-18085800</v>
      </c>
      <c r="M11" s="7">
        <v>-16132709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399176036</v>
      </c>
      <c r="K12" s="53">
        <f>SUM(K13:K15)</f>
        <v>245560894</v>
      </c>
      <c r="L12" s="53">
        <f>SUM(L13:L15)</f>
        <v>485642416</v>
      </c>
      <c r="M12" s="53">
        <f>SUM(M13:M15)</f>
        <v>302272603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174615547</v>
      </c>
      <c r="K13" s="7">
        <v>105383888</v>
      </c>
      <c r="L13" s="7">
        <v>131406715</v>
      </c>
      <c r="M13" s="7">
        <v>86231905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143344521</v>
      </c>
      <c r="K14" s="7">
        <v>89722879</v>
      </c>
      <c r="L14" s="7">
        <v>238551157</v>
      </c>
      <c r="M14" s="7">
        <v>139913418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81215968</v>
      </c>
      <c r="K15" s="7">
        <v>50454127</v>
      </c>
      <c r="L15" s="7">
        <v>115684544</v>
      </c>
      <c r="M15" s="7">
        <v>76127280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77219963</v>
      </c>
      <c r="K16" s="53">
        <f>SUM(K17:K19)</f>
        <v>40806434</v>
      </c>
      <c r="L16" s="53">
        <f>SUM(L17:L19)</f>
        <v>72310390</v>
      </c>
      <c r="M16" s="53">
        <f>SUM(M17:M19)</f>
        <v>38144726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45684535</v>
      </c>
      <c r="K17" s="7">
        <v>23938383</v>
      </c>
      <c r="L17" s="7">
        <v>43218750</v>
      </c>
      <c r="M17" s="7">
        <v>22824866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20621775</v>
      </c>
      <c r="K18" s="7">
        <v>10815899</v>
      </c>
      <c r="L18" s="7">
        <v>18382519</v>
      </c>
      <c r="M18" s="7">
        <v>9679397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10913653</v>
      </c>
      <c r="K19" s="7">
        <v>6052152</v>
      </c>
      <c r="L19" s="7">
        <v>10709121</v>
      </c>
      <c r="M19" s="7">
        <v>5640463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23499722</v>
      </c>
      <c r="K20" s="7">
        <v>11130960</v>
      </c>
      <c r="L20" s="7">
        <v>18367921</v>
      </c>
      <c r="M20" s="7">
        <v>9005482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68735427</v>
      </c>
      <c r="K21" s="7">
        <v>38270329</v>
      </c>
      <c r="L21" s="7">
        <v>57766745</v>
      </c>
      <c r="M21" s="7">
        <v>31313476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47047</v>
      </c>
      <c r="K22" s="53">
        <f>SUM(K23:K24)</f>
        <v>13176</v>
      </c>
      <c r="L22" s="53">
        <f>SUM(L23:L24)</f>
        <v>241949</v>
      </c>
      <c r="M22" s="53">
        <f>SUM(M23:M24)</f>
        <v>213488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47047</v>
      </c>
      <c r="K24" s="7">
        <v>13176</v>
      </c>
      <c r="L24" s="7">
        <v>241949</v>
      </c>
      <c r="M24" s="7">
        <v>213488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74515326</v>
      </c>
      <c r="K27" s="53">
        <f>SUM(K28:K32)</f>
        <v>61614348</v>
      </c>
      <c r="L27" s="53">
        <f>SUM(L28:L32)</f>
        <v>21332721</v>
      </c>
      <c r="M27" s="53">
        <f>SUM(M28:M32)</f>
        <v>9163248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73067025</v>
      </c>
      <c r="K28" s="7">
        <v>60490376</v>
      </c>
      <c r="L28" s="7">
        <v>17972545</v>
      </c>
      <c r="M28" s="7">
        <v>9489584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1448301</v>
      </c>
      <c r="K29" s="7">
        <v>1123972</v>
      </c>
      <c r="L29" s="7">
        <v>3360176</v>
      </c>
      <c r="M29" s="7">
        <v>-326336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6737135</v>
      </c>
      <c r="K33" s="53">
        <f>SUM(K34:K37)</f>
        <v>5295756</v>
      </c>
      <c r="L33" s="53">
        <f>SUM(L34:L37)</f>
        <v>6729490</v>
      </c>
      <c r="M33" s="53">
        <f>SUM(M34:M37)</f>
        <v>4376529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3962566</v>
      </c>
      <c r="K34" s="7">
        <v>3560284</v>
      </c>
      <c r="L34" s="7">
        <v>3452409</v>
      </c>
      <c r="M34" s="7">
        <v>2658675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2774569</v>
      </c>
      <c r="K35" s="7">
        <v>1735472</v>
      </c>
      <c r="L35" s="7">
        <v>3277081</v>
      </c>
      <c r="M35" s="7">
        <v>1717854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674159681</v>
      </c>
      <c r="K42" s="53">
        <f>K7+K27+K38+K40</f>
        <v>438297239</v>
      </c>
      <c r="L42" s="53">
        <f>L7+L27+L38+L40</f>
        <v>689594888</v>
      </c>
      <c r="M42" s="53">
        <f>M7+M27+M38+M40</f>
        <v>424160620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559142696</v>
      </c>
      <c r="K43" s="53">
        <f>K10+K33+K39+K41</f>
        <v>333231252</v>
      </c>
      <c r="L43" s="53">
        <f>L10+L33+L39+L41</f>
        <v>622973111</v>
      </c>
      <c r="M43" s="53">
        <f>M10+M33+M39+M41</f>
        <v>369193595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115016985</v>
      </c>
      <c r="K44" s="53">
        <f>K42-K43</f>
        <v>105065987</v>
      </c>
      <c r="L44" s="53">
        <f>L42-L43</f>
        <v>66621777</v>
      </c>
      <c r="M44" s="53">
        <f>M42-M43</f>
        <v>54967025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115016985</v>
      </c>
      <c r="K45" s="53">
        <f>IF(K42&gt;K43,K42-K43,0)</f>
        <v>105065987</v>
      </c>
      <c r="L45" s="53">
        <f>IF(L42&gt;L43,L42-L43,0)</f>
        <v>66621777</v>
      </c>
      <c r="M45" s="53">
        <f>IF(M42&gt;M43,M42-M43,0)</f>
        <v>54967025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13106999</v>
      </c>
      <c r="K47" s="7">
        <v>4887818</v>
      </c>
      <c r="L47" s="7">
        <v>14344130</v>
      </c>
      <c r="M47" s="7">
        <v>9456311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101909986</v>
      </c>
      <c r="K48" s="53">
        <f>K44-K47</f>
        <v>100178169</v>
      </c>
      <c r="L48" s="53">
        <f>L44-L47</f>
        <v>52277647</v>
      </c>
      <c r="M48" s="53">
        <f>M44-M47</f>
        <v>45510714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101909986</v>
      </c>
      <c r="K49" s="53">
        <f>IF(K48&gt;0,K48,0)</f>
        <v>100178169</v>
      </c>
      <c r="L49" s="53">
        <f>IF(L48&gt;0,L48,0)</f>
        <v>52277647</v>
      </c>
      <c r="M49" s="53">
        <f>IF(M48&gt;0,M48,0)</f>
        <v>45510714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101909986</v>
      </c>
      <c r="K56" s="6">
        <v>100178169</v>
      </c>
      <c r="L56" s="6">
        <v>52277647</v>
      </c>
      <c r="M56" s="6">
        <v>45510714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101909986</v>
      </c>
      <c r="K67" s="61">
        <f>K56+K66</f>
        <v>100178169</v>
      </c>
      <c r="L67" s="61">
        <f>L56+L66</f>
        <v>52277647</v>
      </c>
      <c r="M67" s="61">
        <f>M56+M66</f>
        <v>45510714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I53" sqref="I53"/>
    </sheetView>
  </sheetViews>
  <sheetFormatPr defaultColWidth="9.140625" defaultRowHeight="12.75"/>
  <cols>
    <col min="1" max="9" width="9.140625" style="52" customWidth="1"/>
    <col min="10" max="11" width="9.71093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115016985</v>
      </c>
      <c r="K7" s="7">
        <v>66621777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23499722</v>
      </c>
      <c r="K8" s="7">
        <v>18367921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31140014</v>
      </c>
      <c r="K9" s="7">
        <v>95006736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54122468</v>
      </c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>
        <v>4733175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223779189</v>
      </c>
      <c r="K13" s="53">
        <f>SUM(K7:K12)</f>
        <v>184729609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49151467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52006721</v>
      </c>
      <c r="K16" s="7">
        <v>53712928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75177415</v>
      </c>
      <c r="K17" s="7">
        <v>28343102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127184136</v>
      </c>
      <c r="K18" s="53">
        <f>SUM(K14:K17)</f>
        <v>131207497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96595053</v>
      </c>
      <c r="K19" s="53">
        <f>IF(K13&gt;K18,K13-K18,0)</f>
        <v>53522112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4484161</v>
      </c>
      <c r="K22" s="7">
        <v>821210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14560230</v>
      </c>
      <c r="K24" s="7">
        <v>13289934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46197506</v>
      </c>
      <c r="K25" s="7">
        <v>62281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65241897</v>
      </c>
      <c r="K27" s="53">
        <f>SUM(K22:K26)</f>
        <v>14173425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45338424</v>
      </c>
      <c r="K28" s="7">
        <v>19586890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8617006</v>
      </c>
      <c r="K29" s="7">
        <v>428435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109587204</v>
      </c>
      <c r="K30" s="7">
        <v>72237038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163542634</v>
      </c>
      <c r="K31" s="53">
        <f>SUM(K28:K30)</f>
        <v>92252363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98300737</v>
      </c>
      <c r="K33" s="53">
        <f>IF(K31&gt;K27,K31-K27,0)</f>
        <v>78078938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30000000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30000000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1911224</v>
      </c>
      <c r="K39" s="7">
        <v>6267684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1911224</v>
      </c>
      <c r="K44" s="53">
        <f>SUM(K39:K43)</f>
        <v>6267684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23732316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1911224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3616908</v>
      </c>
      <c r="K48" s="53">
        <f>IF(K20-K19+K33-K32+K46-K45&gt;0,K20-K19+K33-K32+K46-K45,0)</f>
        <v>824510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6751530</v>
      </c>
      <c r="K49" s="7">
        <v>6113624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+J48</f>
        <v>3616908</v>
      </c>
      <c r="K51" s="7">
        <f>+K48</f>
        <v>824510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3134622</v>
      </c>
      <c r="K52" s="61">
        <f>K49+K50-K51</f>
        <v>5289114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20" sqref="N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7109375" style="76" bestFit="1" customWidth="1"/>
    <col min="11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127" t="s">
        <v>343</v>
      </c>
      <c r="F2" s="43" t="s">
        <v>250</v>
      </c>
      <c r="G2" s="269" t="s">
        <v>344</v>
      </c>
      <c r="H2" s="270"/>
      <c r="I2" s="74"/>
      <c r="J2" s="74"/>
      <c r="K2" s="74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84078800</v>
      </c>
      <c r="K5" s="45">
        <v>84078800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4203940</v>
      </c>
      <c r="K7" s="46">
        <v>4203940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1043349738</v>
      </c>
      <c r="K8" s="46">
        <v>1234998070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191648332</v>
      </c>
      <c r="K9" s="46">
        <v>52277647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>
        <v>154113894</v>
      </c>
      <c r="K11" s="46">
        <v>154113894</v>
      </c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-11051747</v>
      </c>
      <c r="K12" s="46">
        <v>-11051747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1466342957</v>
      </c>
      <c r="K14" s="78">
        <f>SUM(K5:K13)</f>
        <v>1518620604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jamnica</cp:lastModifiedBy>
  <cp:lastPrinted>2015-07-30T09:04:42Z</cp:lastPrinted>
  <dcterms:created xsi:type="dcterms:W3CDTF">2008-10-17T11:51:54Z</dcterms:created>
  <dcterms:modified xsi:type="dcterms:W3CDTF">2015-07-30T09:25:31Z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