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1">'Bilanca'!$A$1:$K$121</definedName>
    <definedName name="_xlnm.Print_Area" localSheetId="6">'Bilješke'!$A$1:$J$53</definedName>
    <definedName name="_xlnm.Print_Area" localSheetId="0">'OPĆI PODACI'!$A$1:$I$66</definedName>
    <definedName name="_xlnm.Print_Area" localSheetId="5">'PK'!$A$1:$K$25</definedName>
    <definedName name="_xlnm.Print_Area" localSheetId="2">'RDG'!$A$1:$M$71</definedName>
  </definedNames>
  <calcPr fullCalcOnLoad="1"/>
</workbook>
</file>

<file path=xl/sharedStrings.xml><?xml version="1.0" encoding="utf-8"?>
<sst xmlns="http://schemas.openxmlformats.org/spreadsheetml/2006/main" count="419" uniqueCount="366">
  <si>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</si>
  <si>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</si>
  <si>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</si>
  <si>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</si>
  <si>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</si>
  <si>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</si>
  <si>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</si>
  <si>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</si>
  <si>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</si>
  <si>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</si>
  <si>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</si>
  <si>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</si>
  <si>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</si>
  <si>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</si>
  <si>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</si>
  <si>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</si>
  <si>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</si>
  <si>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</si>
  <si>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</si>
  <si>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</si>
  <si>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</si>
  <si>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</si>
  <si>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</si>
  <si>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</si>
  <si>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</si>
  <si>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</si>
  <si>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</si>
  <si>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</si>
  <si>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</si>
  <si>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</si>
  <si>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</si>
  <si>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</si>
  <si>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</si>
  <si>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</si>
  <si>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</si>
  <si>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</si>
  <si>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</si>
  <si>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</si>
  <si>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</si>
  <si>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</si>
  <si>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</si>
  <si>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</si>
  <si>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</si>
  <si>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</si>
  <si>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</si>
  <si>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</si>
  <si>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</si>
  <si>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</si>
  <si>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</si>
  <si>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</si>
  <si>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</si>
  <si>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</si>
  <si>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</si>
  <si>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</si>
  <si>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</si>
  <si>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</si>
  <si>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</si>
  <si>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</si>
  <si>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</si>
  <si>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</si>
  <si>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</si>
  <si>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</si>
  <si>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</si>
  <si>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</si>
  <si>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</si>
  <si>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</si>
  <si>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</si>
  <si>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</si>
  <si>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</si>
  <si>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</si>
  <si>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</si>
  <si>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</si>
  <si>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</si>
  <si>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</si>
  <si>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</si>
  <si>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</si>
  <si>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</si>
  <si>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</si>
  <si>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</si>
  <si>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</si>
  <si>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</si>
  <si>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</si>
  <si>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</si>
  <si>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</si>
  <si>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</si>
  <si>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</si>
  <si>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</si>
  <si>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</si>
  <si>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</si>
  <si>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</si>
  <si>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</si>
  <si>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</si>
  <si>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</si>
  <si>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</si>
  <si>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</si>
  <si>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</si>
  <si>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</si>
  <si>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</si>
  <si>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</si>
  <si>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</si>
  <si>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</si>
  <si>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</si>
  <si>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</si>
  <si>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</si>
  <si>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</si>
  <si>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</si>
  <si>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</si>
  <si>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</si>
  <si>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</si>
  <si>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</si>
  <si>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</si>
  <si>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</si>
  <si>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</si>
  <si>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</si>
  <si>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</si>
  <si>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</si>
  <si>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</si>
  <si>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</si>
  <si>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</si>
  <si>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</si>
  <si>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</si>
  <si>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</si>
  <si>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</si>
  <si>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</si>
  <si>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</si>
  <si>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</si>
  <si>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</si>
  <si>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</si>
  <si>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</si>
  <si>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</si>
  <si>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</si>
  <si>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</si>
  <si>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</si>
  <si>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</si>
  <si>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</si>
  <si>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</si>
  <si>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</si>
  <si>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</si>
  <si>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</si>
  <si>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</si>
  <si>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</si>
  <si>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</si>
  <si>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</si>
  <si>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</si>
  <si>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</si>
  <si>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</si>
  <si>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</si>
  <si>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</si>
  <si>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</si>
  <si>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</si>
  <si>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</si>
  <si>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</si>
  <si>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</si>
  <si>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</si>
  <si>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</si>
  <si>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</si>
  <si>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</si>
  <si>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</si>
  <si>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</si>
  <si>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</si>
  <si>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</si>
  <si>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</si>
  <si>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</si>
  <si>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</si>
  <si>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</si>
  <si>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</si>
  <si>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</si>
  <si>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</si>
  <si>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</si>
  <si>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</si>
  <si>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</si>
  <si>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</si>
  <si>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</si>
  <si>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</si>
  <si>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</si>
  <si>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</si>
  <si>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</si>
  <si>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</si>
  <si>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</si>
  <si>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</si>
  <si>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</si>
  <si>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</si>
  <si>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</si>
  <si>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</si>
  <si>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</si>
  <si>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</si>
  <si>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</si>
  <si>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</si>
  <si>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</si>
  <si>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</si>
  <si>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</si>
  <si>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</si>
  <si>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</si>
  <si>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</si>
  <si>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</si>
  <si>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</si>
  <si>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</si>
  <si>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</si>
  <si>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</si>
  <si>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</si>
  <si>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</si>
  <si>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</si>
  <si>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</si>
  <si>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</si>
  <si>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</si>
  <si>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</si>
  <si>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</si>
  <si>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</si>
  <si>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</si>
  <si>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</si>
  <si>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</si>
  <si>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</si>
  <si>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</si>
  <si>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</si>
  <si>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</si>
  <si>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</si>
  <si>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</si>
  <si>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</si>
  <si>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</si>
  <si>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</si>
  <si>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</si>
  <si>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</si>
  <si>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</si>
  <si>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</si>
  <si>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</si>
  <si>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</si>
  <si>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</si>
  <si>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</si>
  <si>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</si>
  <si>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</si>
  <si>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</si>
  <si>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</si>
  <si>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</si>
  <si>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</si>
  <si>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</si>
  <si>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</si>
  <si>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</si>
  <si>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</si>
  <si>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</si>
  <si>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</si>
  <si>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</si>
  <si>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</si>
  <si>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</si>
  <si>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</si>
  <si>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</si>
  <si>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</si>
  <si>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</si>
  <si>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</si>
  <si>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</si>
  <si>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</si>
  <si>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</si>
  <si>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</si>
  <si>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</si>
  <si>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</si>
  <si>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</si>
  <si>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</si>
  <si>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</si>
  <si>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</si>
  <si>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</si>
  <si>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</si>
  <si>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</si>
  <si>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</si>
  <si>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</si>
  <si>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</si>
  <si>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</si>
  <si>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</si>
  <si>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</si>
  <si>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</si>
  <si>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</si>
  <si>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</si>
  <si>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</si>
  <si>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</si>
  <si>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</si>
  <si>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</si>
  <si>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</si>
  <si>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</si>
  <si>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</si>
  <si>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</si>
  <si>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</si>
  <si>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</si>
  <si>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</si>
  <si>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</si>
  <si>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</si>
  <si>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</si>
  <si>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</si>
  <si>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</si>
  <si>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</si>
  <si>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</si>
  <si>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</si>
  <si>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</si>
  <si>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</si>
  <si>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</si>
  <si>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</si>
  <si>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</si>
  <si>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</si>
  <si>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</si>
  <si>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</si>
  <si>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</si>
  <si>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</si>
  <si>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</si>
  <si>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</si>
  <si>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</si>
  <si>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</si>
  <si>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</si>
  <si>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</si>
  <si>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</si>
  <si>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</si>
  <si>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</si>
  <si>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</si>
  <si>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</si>
  <si>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</si>
  <si>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</si>
  <si>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</si>
  <si>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</si>
  <si>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</si>
  <si>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</si>
  <si>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</si>
  <si>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</si>
  <si>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</si>
  <si>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</si>
  <si>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</si>
  <si>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</si>
  <si>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</si>
  <si>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stanje na dan 30.06.2017.</t>
  </si>
  <si>
    <t>Obveznik: Jamnica grupa</t>
  </si>
  <si>
    <t>03115747</t>
  </si>
  <si>
    <t>080001412</t>
  </si>
  <si>
    <t>05050436541</t>
  </si>
  <si>
    <t>JAMNICA DD</t>
  </si>
  <si>
    <t>ZAGREB</t>
  </si>
  <si>
    <t>GETALDIĆEVA 3</t>
  </si>
  <si>
    <t>jamnica@jamnica.hr</t>
  </si>
  <si>
    <t>www.jamnica.company</t>
  </si>
  <si>
    <t>GRAD ZAGREB</t>
  </si>
  <si>
    <t>DA</t>
  </si>
  <si>
    <t>1107</t>
  </si>
  <si>
    <t>MLADINA DD</t>
  </si>
  <si>
    <t>UL. BANA J. JELAČIĆA 85, JASTREBARSKO</t>
  </si>
  <si>
    <t>03115739</t>
  </si>
  <si>
    <t>FONYODI KFT.</t>
  </si>
  <si>
    <t>BEZSENYI U. 1; FONYODI, MAĐARSKA</t>
  </si>
  <si>
    <t>11222682-2-14</t>
  </si>
  <si>
    <t>MG MIVELA D.O.O. (ranije JAMNICA D.O.O.BEOGRAD)</t>
  </si>
  <si>
    <t>PARTIZANSKE AVIJACIJE BB; BEOGRAD; SRBIJA</t>
  </si>
  <si>
    <t>20080892</t>
  </si>
  <si>
    <t>SARAJEVSKI KISELJAK DD</t>
  </si>
  <si>
    <t>KRALJICE MIRA 7; KISELJAK; BIH</t>
  </si>
  <si>
    <t>4236097460009</t>
  </si>
  <si>
    <t>ROTO DINAMIC D.O.O.</t>
  </si>
  <si>
    <t xml:space="preserve">SAMOBORSKA CESTA 102; ZAGREB </t>
  </si>
  <si>
    <t>03864316</t>
  </si>
  <si>
    <t>AGROKOR-ZAGREB d.o.o.</t>
  </si>
  <si>
    <t>KRALJA TOMISLAVA 27; GRUDE; BIH</t>
  </si>
  <si>
    <t>4272013770004</t>
  </si>
  <si>
    <t>DB KANTUN VELEPRODAJA D.O.O.</t>
  </si>
  <si>
    <t>SAMOBORSKA CESTA 102; ZAGREB</t>
  </si>
  <si>
    <t>04474112</t>
  </si>
  <si>
    <t>IVAN MANDIĆ</t>
  </si>
  <si>
    <t>012393122</t>
  </si>
  <si>
    <t>012393213</t>
  </si>
  <si>
    <t>ivan.mandic@jamnica.hr</t>
  </si>
  <si>
    <t>MISLAV GALIĆ</t>
  </si>
  <si>
    <t>u razdoblju 01.01.2017. do 30.06.2017.</t>
  </si>
  <si>
    <t>JAMNICA MINERALNA VODA D.O.O.</t>
  </si>
  <si>
    <t>LIMBUŠKA CESTA 2; LIMBUŠ; SLOVENIJA</t>
  </si>
  <si>
    <t>1306189</t>
  </si>
</sst>
</file>

<file path=xl/styles.xml><?xml version="1.0" encoding="utf-8"?>
<styleSheet xmlns="http://schemas.openxmlformats.org/spreadsheetml/2006/main">
  <numFmts count="4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56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08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9" applyFont="1" applyAlignment="1">
      <alignment/>
      <protection/>
    </xf>
    <xf numFmtId="0" fontId="0" fillId="0" borderId="0" xfId="59" applyFont="1" applyAlignment="1">
      <alignment/>
      <protection/>
    </xf>
    <xf numFmtId="0" fontId="3" fillId="0" borderId="16" xfId="59" applyFont="1" applyFill="1" applyBorder="1" applyAlignment="1" applyProtection="1">
      <alignment horizontal="center" vertical="center"/>
      <protection hidden="1" locked="0"/>
    </xf>
    <xf numFmtId="0" fontId="2" fillId="0" borderId="0" xfId="59" applyFont="1" applyFill="1" applyBorder="1" applyAlignment="1" applyProtection="1">
      <alignment horizontal="left" vertical="center"/>
      <protection hidden="1"/>
    </xf>
    <xf numFmtId="0" fontId="3" fillId="0" borderId="0" xfId="59" applyFont="1" applyFill="1" applyBorder="1" applyAlignment="1" applyProtection="1">
      <alignment vertical="center"/>
      <protection hidden="1"/>
    </xf>
    <xf numFmtId="0" fontId="3" fillId="0" borderId="0" xfId="59" applyFont="1" applyFill="1" applyBorder="1" applyAlignment="1" applyProtection="1">
      <alignment horizontal="center" vertical="center" wrapText="1"/>
      <protection hidden="1"/>
    </xf>
    <xf numFmtId="0" fontId="3" fillId="0" borderId="0" xfId="59" applyFont="1" applyBorder="1" applyAlignment="1" applyProtection="1">
      <alignment/>
      <protection hidden="1"/>
    </xf>
    <xf numFmtId="0" fontId="12" fillId="0" borderId="0" xfId="59" applyFont="1" applyBorder="1" applyAlignment="1" applyProtection="1">
      <alignment horizontal="right" vertical="center" wrapText="1"/>
      <protection hidden="1"/>
    </xf>
    <xf numFmtId="0" fontId="12" fillId="0" borderId="0" xfId="59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9" applyFont="1" applyFill="1" applyBorder="1" applyAlignment="1" applyProtection="1">
      <alignment horizontal="left" vertical="center"/>
      <protection hidden="1"/>
    </xf>
    <xf numFmtId="0" fontId="3" fillId="0" borderId="0" xfId="59" applyFont="1" applyBorder="1" applyAlignment="1" applyProtection="1">
      <alignment horizontal="left"/>
      <protection hidden="1"/>
    </xf>
    <xf numFmtId="0" fontId="3" fillId="0" borderId="0" xfId="59" applyFont="1" applyBorder="1" applyAlignment="1" applyProtection="1">
      <alignment vertical="top"/>
      <protection hidden="1"/>
    </xf>
    <xf numFmtId="0" fontId="3" fillId="0" borderId="0" xfId="59" applyFont="1" applyBorder="1" applyAlignment="1" applyProtection="1">
      <alignment horizontal="right"/>
      <protection hidden="1"/>
    </xf>
    <xf numFmtId="0" fontId="2" fillId="0" borderId="0" xfId="59" applyFont="1" applyFill="1" applyBorder="1" applyAlignment="1" applyProtection="1">
      <alignment horizontal="right" vertical="center"/>
      <protection hidden="1" locked="0"/>
    </xf>
    <xf numFmtId="0" fontId="3" fillId="0" borderId="0" xfId="59" applyFont="1" applyBorder="1" applyAlignment="1" applyProtection="1">
      <alignment/>
      <protection hidden="1"/>
    </xf>
    <xf numFmtId="0" fontId="2" fillId="0" borderId="0" xfId="59" applyFont="1" applyBorder="1" applyAlignment="1" applyProtection="1">
      <alignment vertical="top"/>
      <protection hidden="1"/>
    </xf>
    <xf numFmtId="0" fontId="3" fillId="0" borderId="0" xfId="59" applyFont="1" applyFill="1" applyBorder="1" applyAlignment="1" applyProtection="1">
      <alignment/>
      <protection hidden="1"/>
    </xf>
    <xf numFmtId="0" fontId="3" fillId="0" borderId="0" xfId="59" applyFont="1" applyBorder="1" applyAlignment="1" applyProtection="1">
      <alignment horizontal="center" vertical="center"/>
      <protection hidden="1" locked="0"/>
    </xf>
    <xf numFmtId="0" fontId="3" fillId="0" borderId="0" xfId="59" applyFont="1" applyBorder="1" applyAlignment="1" applyProtection="1">
      <alignment vertical="top" wrapText="1"/>
      <protection hidden="1"/>
    </xf>
    <xf numFmtId="0" fontId="3" fillId="0" borderId="0" xfId="59" applyFont="1" applyBorder="1" applyAlignment="1" applyProtection="1">
      <alignment wrapText="1"/>
      <protection hidden="1"/>
    </xf>
    <xf numFmtId="0" fontId="3" fillId="0" borderId="0" xfId="59" applyFont="1" applyBorder="1" applyAlignment="1" applyProtection="1">
      <alignment horizontal="right" vertical="top"/>
      <protection hidden="1"/>
    </xf>
    <xf numFmtId="0" fontId="3" fillId="0" borderId="0" xfId="59" applyFont="1" applyBorder="1" applyAlignment="1" applyProtection="1">
      <alignment horizontal="center" vertical="top"/>
      <protection hidden="1"/>
    </xf>
    <xf numFmtId="0" fontId="3" fillId="0" borderId="0" xfId="59" applyFont="1" applyBorder="1" applyAlignment="1" applyProtection="1">
      <alignment horizontal="center"/>
      <protection hidden="1"/>
    </xf>
    <xf numFmtId="0" fontId="3" fillId="0" borderId="0" xfId="59" applyFont="1" applyBorder="1" applyAlignment="1">
      <alignment/>
      <protection/>
    </xf>
    <xf numFmtId="0" fontId="3" fillId="0" borderId="0" xfId="59" applyFont="1" applyBorder="1" applyAlignment="1" applyProtection="1">
      <alignment horizontal="left" vertical="top"/>
      <protection hidden="1"/>
    </xf>
    <xf numFmtId="0" fontId="3" fillId="0" borderId="17" xfId="59" applyFont="1" applyBorder="1" applyAlignment="1" applyProtection="1">
      <alignment/>
      <protection hidden="1"/>
    </xf>
    <xf numFmtId="0" fontId="3" fillId="0" borderId="0" xfId="59" applyFont="1" applyBorder="1" applyAlignment="1" applyProtection="1">
      <alignment vertical="center"/>
      <protection hidden="1"/>
    </xf>
    <xf numFmtId="0" fontId="3" fillId="0" borderId="18" xfId="59" applyFont="1" applyBorder="1" applyAlignment="1" applyProtection="1">
      <alignment/>
      <protection hidden="1"/>
    </xf>
    <xf numFmtId="0" fontId="3" fillId="0" borderId="18" xfId="59" applyFont="1" applyBorder="1" applyAlignment="1">
      <alignment/>
      <protection/>
    </xf>
    <xf numFmtId="0" fontId="9" fillId="0" borderId="0" xfId="64">
      <alignment vertical="top"/>
      <protection/>
    </xf>
    <xf numFmtId="0" fontId="9" fillId="0" borderId="0" xfId="64" applyAlignment="1">
      <alignment/>
      <protection/>
    </xf>
    <xf numFmtId="0" fontId="16" fillId="0" borderId="0" xfId="64" applyFont="1" applyAlignment="1">
      <alignment/>
      <protection/>
    </xf>
    <xf numFmtId="0" fontId="10" fillId="0" borderId="0" xfId="64" applyFont="1" applyFill="1" applyBorder="1" applyAlignment="1">
      <alignment horizontal="center" vertical="center" wrapText="1"/>
      <protection/>
    </xf>
    <xf numFmtId="0" fontId="7" fillId="0" borderId="0" xfId="64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4" applyFont="1" applyBorder="1" applyAlignment="1" applyProtection="1">
      <alignment vertical="center"/>
      <protection hidden="1"/>
    </xf>
    <xf numFmtId="0" fontId="3" fillId="0" borderId="0" xfId="59" applyFont="1" applyBorder="1" applyAlignment="1" applyProtection="1">
      <alignment horizontal="right" wrapText="1"/>
      <protection hidden="1"/>
    </xf>
    <xf numFmtId="0" fontId="3" fillId="0" borderId="0" xfId="59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4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4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4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9" applyFont="1" applyBorder="1" applyAlignment="1">
      <alignment/>
      <protection/>
    </xf>
    <xf numFmtId="0" fontId="3" fillId="0" borderId="24" xfId="59" applyFont="1" applyBorder="1" applyAlignment="1">
      <alignment/>
      <protection/>
    </xf>
    <xf numFmtId="0" fontId="3" fillId="0" borderId="25" xfId="59" applyFont="1" applyFill="1" applyBorder="1" applyAlignment="1" applyProtection="1">
      <alignment horizontal="left" vertical="center" wrapText="1"/>
      <protection hidden="1"/>
    </xf>
    <xf numFmtId="0" fontId="3" fillId="0" borderId="16" xfId="59" applyFont="1" applyFill="1" applyBorder="1" applyAlignment="1" applyProtection="1">
      <alignment vertical="center"/>
      <protection hidden="1"/>
    </xf>
    <xf numFmtId="0" fontId="3" fillId="0" borderId="25" xfId="59" applyFont="1" applyBorder="1" applyAlignment="1" applyProtection="1">
      <alignment horizontal="left" vertical="center" wrapText="1"/>
      <protection hidden="1"/>
    </xf>
    <xf numFmtId="0" fontId="3" fillId="0" borderId="16" xfId="59" applyFont="1" applyBorder="1" applyAlignment="1" applyProtection="1">
      <alignment/>
      <protection hidden="1"/>
    </xf>
    <xf numFmtId="0" fontId="12" fillId="0" borderId="0" xfId="59" applyFont="1" applyBorder="1" applyAlignment="1" applyProtection="1">
      <alignment horizontal="right"/>
      <protection hidden="1"/>
    </xf>
    <xf numFmtId="0" fontId="3" fillId="0" borderId="25" xfId="59" applyFont="1" applyFill="1" applyBorder="1" applyAlignment="1" applyProtection="1">
      <alignment/>
      <protection hidden="1"/>
    </xf>
    <xf numFmtId="0" fontId="3" fillId="0" borderId="25" xfId="59" applyFont="1" applyBorder="1" applyAlignment="1" applyProtection="1">
      <alignment wrapText="1"/>
      <protection hidden="1"/>
    </xf>
    <xf numFmtId="0" fontId="3" fillId="0" borderId="16" xfId="59" applyFont="1" applyBorder="1" applyAlignment="1" applyProtection="1">
      <alignment horizontal="right"/>
      <protection hidden="1"/>
    </xf>
    <xf numFmtId="0" fontId="3" fillId="0" borderId="25" xfId="59" applyFont="1" applyBorder="1" applyAlignment="1" applyProtection="1">
      <alignment/>
      <protection hidden="1"/>
    </xf>
    <xf numFmtId="0" fontId="3" fillId="0" borderId="16" xfId="59" applyFont="1" applyBorder="1" applyAlignment="1" applyProtection="1">
      <alignment horizontal="right" wrapText="1"/>
      <protection hidden="1"/>
    </xf>
    <xf numFmtId="0" fontId="2" fillId="0" borderId="25" xfId="59" applyFont="1" applyFill="1" applyBorder="1" applyAlignment="1" applyProtection="1">
      <alignment horizontal="right" vertical="center"/>
      <protection hidden="1" locked="0"/>
    </xf>
    <xf numFmtId="0" fontId="3" fillId="0" borderId="25" xfId="59" applyFont="1" applyBorder="1" applyAlignment="1" applyProtection="1">
      <alignment vertical="top"/>
      <protection hidden="1"/>
    </xf>
    <xf numFmtId="0" fontId="3" fillId="0" borderId="25" xfId="59" applyFont="1" applyBorder="1" applyAlignment="1" applyProtection="1">
      <alignment horizontal="left" vertical="top" wrapText="1"/>
      <protection hidden="1"/>
    </xf>
    <xf numFmtId="0" fontId="3" fillId="0" borderId="16" xfId="59" applyFont="1" applyBorder="1" applyAlignment="1">
      <alignment/>
      <protection/>
    </xf>
    <xf numFmtId="0" fontId="3" fillId="0" borderId="25" xfId="59" applyFont="1" applyBorder="1" applyAlignment="1" applyProtection="1">
      <alignment horizontal="left" vertical="top" indent="2"/>
      <protection hidden="1"/>
    </xf>
    <xf numFmtId="0" fontId="3" fillId="0" borderId="25" xfId="59" applyFont="1" applyBorder="1" applyAlignment="1" applyProtection="1">
      <alignment horizontal="left" vertical="top" wrapText="1" indent="2"/>
      <protection hidden="1"/>
    </xf>
    <xf numFmtId="0" fontId="3" fillId="0" borderId="16" xfId="59" applyFont="1" applyBorder="1" applyAlignment="1" applyProtection="1">
      <alignment horizontal="right" vertical="top"/>
      <protection hidden="1"/>
    </xf>
    <xf numFmtId="49" fontId="2" fillId="0" borderId="25" xfId="59" applyNumberFormat="1" applyFont="1" applyBorder="1" applyAlignment="1" applyProtection="1">
      <alignment horizontal="center" vertical="center"/>
      <protection hidden="1" locked="0"/>
    </xf>
    <xf numFmtId="0" fontId="3" fillId="0" borderId="16" xfId="59" applyFont="1" applyBorder="1" applyAlignment="1" applyProtection="1">
      <alignment horizontal="left" vertical="top"/>
      <protection hidden="1"/>
    </xf>
    <xf numFmtId="0" fontId="3" fillId="0" borderId="25" xfId="59" applyFont="1" applyBorder="1" applyAlignment="1" applyProtection="1">
      <alignment horizontal="left"/>
      <protection hidden="1"/>
    </xf>
    <xf numFmtId="0" fontId="3" fillId="0" borderId="24" xfId="59" applyFont="1" applyBorder="1" applyAlignment="1" applyProtection="1">
      <alignment/>
      <protection hidden="1"/>
    </xf>
    <xf numFmtId="0" fontId="3" fillId="0" borderId="16" xfId="59" applyFont="1" applyBorder="1" applyAlignment="1" applyProtection="1">
      <alignment horizontal="left"/>
      <protection hidden="1"/>
    </xf>
    <xf numFmtId="0" fontId="3" fillId="0" borderId="25" xfId="59" applyFont="1" applyFill="1" applyBorder="1" applyAlignment="1" applyProtection="1">
      <alignment vertical="center"/>
      <protection hidden="1"/>
    </xf>
    <xf numFmtId="0" fontId="13" fillId="0" borderId="25" xfId="64" applyFont="1" applyFill="1" applyBorder="1" applyAlignment="1" applyProtection="1">
      <alignment vertical="center"/>
      <protection hidden="1"/>
    </xf>
    <xf numFmtId="0" fontId="13" fillId="0" borderId="0" xfId="64" applyFont="1" applyBorder="1" applyAlignment="1" applyProtection="1">
      <alignment horizontal="left"/>
      <protection hidden="1"/>
    </xf>
    <xf numFmtId="0" fontId="9" fillId="0" borderId="0" xfId="64" applyBorder="1" applyAlignment="1">
      <alignment/>
      <protection/>
    </xf>
    <xf numFmtId="0" fontId="9" fillId="0" borderId="25" xfId="64" applyBorder="1" applyAlignment="1">
      <alignment/>
      <protection/>
    </xf>
    <xf numFmtId="0" fontId="2" fillId="0" borderId="16" xfId="59" applyFont="1" applyBorder="1" applyAlignment="1" applyProtection="1">
      <alignment vertical="center"/>
      <protection hidden="1"/>
    </xf>
    <xf numFmtId="0" fontId="3" fillId="0" borderId="26" xfId="59" applyFont="1" applyBorder="1" applyAlignment="1" applyProtection="1">
      <alignment/>
      <protection hidden="1"/>
    </xf>
    <xf numFmtId="0" fontId="3" fillId="0" borderId="27" xfId="59" applyFont="1" applyFill="1" applyBorder="1" applyAlignment="1" applyProtection="1">
      <alignment horizontal="right" vertical="top" wrapText="1"/>
      <protection hidden="1"/>
    </xf>
    <xf numFmtId="0" fontId="3" fillId="0" borderId="28" xfId="59" applyFont="1" applyFill="1" applyBorder="1" applyAlignment="1" applyProtection="1">
      <alignment horizontal="right" vertical="top" wrapText="1"/>
      <protection hidden="1"/>
    </xf>
    <xf numFmtId="0" fontId="3" fillId="0" borderId="28" xfId="59" applyFont="1" applyFill="1" applyBorder="1" applyAlignment="1" applyProtection="1">
      <alignment/>
      <protection hidden="1"/>
    </xf>
    <xf numFmtId="0" fontId="3" fillId="0" borderId="29" xfId="59" applyFont="1" applyFill="1" applyBorder="1" applyAlignment="1" applyProtection="1">
      <alignment/>
      <protection hidden="1"/>
    </xf>
    <xf numFmtId="14" fontId="2" fillId="0" borderId="21" xfId="59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9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9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9" applyFont="1" applyFill="1" applyBorder="1" applyAlignment="1" applyProtection="1">
      <alignment horizontal="center" vertical="center"/>
      <protection hidden="1" locked="0"/>
    </xf>
    <xf numFmtId="49" fontId="2" fillId="0" borderId="20" xfId="59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9" applyFont="1" applyFill="1" applyBorder="1" applyAlignment="1" applyProtection="1">
      <alignment horizontal="right" vertical="center"/>
      <protection hidden="1" locked="0"/>
    </xf>
    <xf numFmtId="0" fontId="3" fillId="0" borderId="0" xfId="59" applyFont="1" applyFill="1" applyBorder="1" applyAlignment="1">
      <alignment/>
      <protection/>
    </xf>
    <xf numFmtId="49" fontId="2" fillId="0" borderId="0" xfId="59" applyNumberFormat="1" applyFont="1" applyFill="1" applyBorder="1" applyAlignment="1" applyProtection="1">
      <alignment horizontal="center" vertical="center"/>
      <protection hidden="1" locked="0"/>
    </xf>
    <xf numFmtId="3" fontId="55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" fontId="1" fillId="0" borderId="0" xfId="0" applyNumberFormat="1" applyFont="1" applyFill="1" applyBorder="1" applyAlignment="1" applyProtection="1">
      <alignment vertical="center"/>
      <protection locked="0"/>
    </xf>
    <xf numFmtId="4" fontId="0" fillId="0" borderId="0" xfId="0" applyNumberFormat="1" applyFill="1" applyAlignment="1">
      <alignment/>
    </xf>
    <xf numFmtId="49" fontId="2" fillId="0" borderId="25" xfId="59" applyNumberFormat="1" applyFont="1" applyFill="1" applyBorder="1" applyAlignment="1" applyProtection="1">
      <alignment horizontal="center" vertical="center"/>
      <protection hidden="1" locked="0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0" xfId="0" applyFont="1" applyFill="1" applyBorder="1" applyAlignment="1" applyProtection="1">
      <alignment horizontal="left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3" fontId="1" fillId="0" borderId="0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0" fontId="2" fillId="0" borderId="27" xfId="59" applyFont="1" applyFill="1" applyBorder="1" applyAlignment="1" applyProtection="1">
      <alignment horizontal="right" vertical="center"/>
      <protection hidden="1" locked="0"/>
    </xf>
    <xf numFmtId="0" fontId="3" fillId="0" borderId="28" xfId="59" applyFont="1" applyFill="1" applyBorder="1" applyAlignment="1">
      <alignment/>
      <protection/>
    </xf>
    <xf numFmtId="0" fontId="3" fillId="0" borderId="29" xfId="59" applyFont="1" applyFill="1" applyBorder="1" applyAlignment="1">
      <alignment/>
      <protection/>
    </xf>
    <xf numFmtId="49" fontId="2" fillId="0" borderId="27" xfId="59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9" applyNumberFormat="1" applyFont="1" applyFill="1" applyBorder="1" applyAlignment="1" applyProtection="1">
      <alignment horizontal="center" vertical="center"/>
      <protection hidden="1" locked="0"/>
    </xf>
    <xf numFmtId="0" fontId="3" fillId="0" borderId="28" xfId="59" applyFont="1" applyFill="1" applyBorder="1" applyAlignment="1">
      <alignment/>
      <protection/>
    </xf>
    <xf numFmtId="0" fontId="3" fillId="0" borderId="29" xfId="59" applyFont="1" applyFill="1" applyBorder="1" applyAlignment="1">
      <alignment/>
      <protection/>
    </xf>
    <xf numFmtId="0" fontId="3" fillId="0" borderId="16" xfId="59" applyFont="1" applyBorder="1" applyAlignment="1" applyProtection="1">
      <alignment horizontal="right" vertical="center" wrapText="1"/>
      <protection hidden="1"/>
    </xf>
    <xf numFmtId="0" fontId="3" fillId="0" borderId="0" xfId="59" applyFont="1" applyBorder="1" applyAlignment="1" applyProtection="1">
      <alignment horizontal="right" wrapText="1"/>
      <protection hidden="1"/>
    </xf>
    <xf numFmtId="0" fontId="3" fillId="0" borderId="16" xfId="59" applyFont="1" applyBorder="1" applyAlignment="1" applyProtection="1">
      <alignment horizontal="right" wrapText="1"/>
      <protection hidden="1"/>
    </xf>
    <xf numFmtId="0" fontId="2" fillId="0" borderId="16" xfId="59" applyFont="1" applyFill="1" applyBorder="1" applyAlignment="1" applyProtection="1">
      <alignment horizontal="left" vertical="center" wrapText="1"/>
      <protection hidden="1"/>
    </xf>
    <xf numFmtId="0" fontId="2" fillId="0" borderId="0" xfId="59" applyFont="1" applyFill="1" applyBorder="1" applyAlignment="1" applyProtection="1">
      <alignment horizontal="left" vertical="center" wrapText="1"/>
      <protection hidden="1"/>
    </xf>
    <xf numFmtId="0" fontId="2" fillId="0" borderId="25" xfId="59" applyFont="1" applyFill="1" applyBorder="1" applyAlignment="1" applyProtection="1">
      <alignment horizontal="left" vertical="center" wrapText="1"/>
      <protection hidden="1"/>
    </xf>
    <xf numFmtId="0" fontId="11" fillId="0" borderId="16" xfId="59" applyFont="1" applyBorder="1" applyAlignment="1" applyProtection="1">
      <alignment horizontal="center" vertical="center" wrapText="1"/>
      <protection hidden="1"/>
    </xf>
    <xf numFmtId="0" fontId="11" fillId="0" borderId="0" xfId="59" applyFont="1" applyBorder="1" applyAlignment="1" applyProtection="1">
      <alignment horizontal="center" vertical="center" wrapText="1"/>
      <protection hidden="1"/>
    </xf>
    <xf numFmtId="0" fontId="11" fillId="0" borderId="25" xfId="59" applyFont="1" applyBorder="1" applyAlignment="1" applyProtection="1">
      <alignment horizontal="center" vertical="center" wrapText="1"/>
      <protection hidden="1"/>
    </xf>
    <xf numFmtId="0" fontId="3" fillId="0" borderId="16" xfId="59" applyFont="1" applyBorder="1" applyAlignment="1" applyProtection="1">
      <alignment horizontal="right" vertical="center"/>
      <protection hidden="1"/>
    </xf>
    <xf numFmtId="0" fontId="3" fillId="0" borderId="25" xfId="59" applyFont="1" applyBorder="1" applyAlignment="1" applyProtection="1">
      <alignment horizontal="right"/>
      <protection hidden="1"/>
    </xf>
    <xf numFmtId="0" fontId="1" fillId="0" borderId="16" xfId="59" applyFont="1" applyBorder="1" applyAlignment="1" applyProtection="1">
      <alignment horizontal="right" vertical="center" wrapText="1"/>
      <protection hidden="1"/>
    </xf>
    <xf numFmtId="0" fontId="1" fillId="0" borderId="25" xfId="59" applyFont="1" applyBorder="1" applyAlignment="1" applyProtection="1">
      <alignment horizontal="right" wrapText="1"/>
      <protection hidden="1"/>
    </xf>
    <xf numFmtId="0" fontId="2" fillId="0" borderId="27" xfId="59" applyFont="1" applyFill="1" applyBorder="1" applyAlignment="1" applyProtection="1">
      <alignment horizontal="left" vertical="center"/>
      <protection hidden="1" locked="0"/>
    </xf>
    <xf numFmtId="0" fontId="3" fillId="0" borderId="28" xfId="59" applyFont="1" applyFill="1" applyBorder="1" applyAlignment="1">
      <alignment horizontal="left" vertical="center"/>
      <protection/>
    </xf>
    <xf numFmtId="0" fontId="3" fillId="0" borderId="29" xfId="59" applyFont="1" applyFill="1" applyBorder="1" applyAlignment="1">
      <alignment horizontal="left" vertical="center"/>
      <protection/>
    </xf>
    <xf numFmtId="1" fontId="2" fillId="0" borderId="27" xfId="59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9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9" applyFont="1" applyFill="1" applyBorder="1" applyAlignment="1" applyProtection="1">
      <alignment/>
      <protection hidden="1" locked="0"/>
    </xf>
    <xf numFmtId="0" fontId="2" fillId="0" borderId="29" xfId="59" applyFont="1" applyFill="1" applyBorder="1" applyAlignment="1" applyProtection="1">
      <alignment/>
      <protection hidden="1" locked="0"/>
    </xf>
    <xf numFmtId="0" fontId="3" fillId="0" borderId="28" xfId="59" applyFont="1" applyFill="1" applyBorder="1" applyAlignment="1">
      <alignment horizontal="left"/>
      <protection/>
    </xf>
    <xf numFmtId="0" fontId="3" fillId="0" borderId="29" xfId="59" applyFont="1" applyFill="1" applyBorder="1" applyAlignment="1">
      <alignment horizontal="left"/>
      <protection/>
    </xf>
    <xf numFmtId="0" fontId="3" fillId="0" borderId="0" xfId="59" applyFont="1" applyBorder="1" applyAlignment="1" applyProtection="1">
      <alignment horizontal="right"/>
      <protection hidden="1"/>
    </xf>
    <xf numFmtId="0" fontId="3" fillId="0" borderId="0" xfId="59" applyFont="1" applyBorder="1" applyAlignment="1" applyProtection="1">
      <alignment horizontal="right" vertical="center"/>
      <protection hidden="1"/>
    </xf>
    <xf numFmtId="0" fontId="3" fillId="0" borderId="16" xfId="59" applyFont="1" applyBorder="1" applyAlignment="1" applyProtection="1">
      <alignment horizontal="center" vertical="center"/>
      <protection hidden="1"/>
    </xf>
    <xf numFmtId="0" fontId="3" fillId="0" borderId="0" xfId="59" applyFont="1" applyBorder="1" applyAlignment="1">
      <alignment horizontal="center" vertical="center"/>
      <protection/>
    </xf>
    <xf numFmtId="0" fontId="3" fillId="0" borderId="0" xfId="59" applyFont="1" applyBorder="1" applyAlignment="1">
      <alignment horizontal="center"/>
      <protection/>
    </xf>
    <xf numFmtId="0" fontId="3" fillId="0" borderId="0" xfId="59" applyFont="1" applyBorder="1" applyAlignment="1">
      <alignment horizontal="center" vertical="center"/>
      <protection/>
    </xf>
    <xf numFmtId="0" fontId="3" fillId="0" borderId="0" xfId="59" applyFont="1" applyBorder="1" applyAlignment="1">
      <alignment vertical="center"/>
      <protection/>
    </xf>
    <xf numFmtId="0" fontId="3" fillId="0" borderId="0" xfId="59" applyFont="1" applyBorder="1" applyAlignment="1">
      <alignment horizontal="center"/>
      <protection/>
    </xf>
    <xf numFmtId="0" fontId="3" fillId="0" borderId="25" xfId="59" applyFont="1" applyBorder="1" applyAlignment="1">
      <alignment horizontal="center"/>
      <protection/>
    </xf>
    <xf numFmtId="0" fontId="3" fillId="0" borderId="0" xfId="59" applyFont="1" applyBorder="1" applyAlignment="1" applyProtection="1">
      <alignment vertical="top" wrapText="1"/>
      <protection hidden="1"/>
    </xf>
    <xf numFmtId="0" fontId="3" fillId="0" borderId="0" xfId="59" applyFont="1" applyBorder="1" applyAlignment="1" applyProtection="1">
      <alignment wrapText="1"/>
      <protection hidden="1"/>
    </xf>
    <xf numFmtId="0" fontId="10" fillId="0" borderId="30" xfId="59" applyFont="1" applyBorder="1" applyAlignment="1">
      <alignment/>
      <protection/>
    </xf>
    <xf numFmtId="0" fontId="10" fillId="0" borderId="17" xfId="59" applyFont="1" applyBorder="1" applyAlignment="1">
      <alignment/>
      <protection/>
    </xf>
    <xf numFmtId="0" fontId="3" fillId="0" borderId="0" xfId="59" applyFont="1" applyBorder="1" applyAlignment="1" applyProtection="1">
      <alignment vertical="center"/>
      <protection hidden="1"/>
    </xf>
    <xf numFmtId="0" fontId="3" fillId="0" borderId="0" xfId="59" applyFont="1" applyBorder="1" applyAlignment="1" applyProtection="1">
      <alignment horizontal="center" vertical="top"/>
      <protection hidden="1"/>
    </xf>
    <xf numFmtId="0" fontId="3" fillId="0" borderId="0" xfId="59" applyFont="1" applyBorder="1" applyAlignment="1" applyProtection="1">
      <alignment horizontal="center"/>
      <protection hidden="1"/>
    </xf>
    <xf numFmtId="0" fontId="3" fillId="0" borderId="17" xfId="59" applyFont="1" applyBorder="1" applyAlignment="1" applyProtection="1">
      <alignment horizontal="center"/>
      <protection hidden="1"/>
    </xf>
    <xf numFmtId="0" fontId="2" fillId="0" borderId="28" xfId="59" applyFont="1" applyFill="1" applyBorder="1" applyAlignment="1" applyProtection="1">
      <alignment horizontal="left" vertical="center"/>
      <protection hidden="1" locked="0"/>
    </xf>
    <xf numFmtId="0" fontId="2" fillId="0" borderId="29" xfId="59" applyFont="1" applyFill="1" applyBorder="1" applyAlignment="1" applyProtection="1">
      <alignment horizontal="left" vertical="center"/>
      <protection hidden="1" locked="0"/>
    </xf>
    <xf numFmtId="0" fontId="3" fillId="0" borderId="25" xfId="59" applyFont="1" applyBorder="1" applyAlignment="1" applyProtection="1">
      <alignment horizontal="right" wrapText="1"/>
      <protection hidden="1"/>
    </xf>
    <xf numFmtId="0" fontId="3" fillId="0" borderId="28" xfId="59" applyFont="1" applyFill="1" applyBorder="1" applyAlignment="1" applyProtection="1">
      <alignment horizontal="center" vertical="top"/>
      <protection hidden="1"/>
    </xf>
    <xf numFmtId="0" fontId="3" fillId="0" borderId="28" xfId="59" applyFont="1" applyFill="1" applyBorder="1" applyAlignment="1" applyProtection="1">
      <alignment horizontal="center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8" xfId="59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9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9" applyNumberFormat="1" applyFont="1" applyFill="1" applyBorder="1" applyAlignment="1" applyProtection="1">
      <alignment horizontal="left" vertical="center"/>
      <protection hidden="1" locked="0"/>
    </xf>
    <xf numFmtId="0" fontId="17" fillId="0" borderId="0" xfId="64" applyFont="1" applyBorder="1" applyAlignment="1" applyProtection="1">
      <alignment horizontal="left"/>
      <protection hidden="1"/>
    </xf>
    <xf numFmtId="0" fontId="18" fillId="0" borderId="0" xfId="64" applyFont="1" applyBorder="1" applyAlignment="1">
      <alignment/>
      <protection/>
    </xf>
    <xf numFmtId="0" fontId="13" fillId="0" borderId="0" xfId="64" applyFont="1" applyBorder="1" applyAlignment="1" applyProtection="1">
      <alignment horizontal="left"/>
      <protection hidden="1"/>
    </xf>
    <xf numFmtId="0" fontId="9" fillId="0" borderId="0" xfId="64" applyBorder="1" applyAlignment="1">
      <alignment/>
      <protection/>
    </xf>
    <xf numFmtId="0" fontId="9" fillId="0" borderId="25" xfId="64" applyBorder="1" applyAlignment="1">
      <alignment/>
      <protection/>
    </xf>
    <xf numFmtId="0" fontId="3" fillId="0" borderId="31" xfId="59" applyFont="1" applyBorder="1" applyAlignment="1" applyProtection="1">
      <alignment horizontal="center" vertical="top"/>
      <protection hidden="1"/>
    </xf>
    <xf numFmtId="0" fontId="3" fillId="0" borderId="31" xfId="59" applyFont="1" applyBorder="1" applyAlignment="1">
      <alignment horizontal="center"/>
      <protection/>
    </xf>
    <xf numFmtId="0" fontId="3" fillId="0" borderId="32" xfId="59" applyFont="1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64" applyFont="1" applyFill="1" applyBorder="1" applyAlignment="1" applyProtection="1">
      <alignment horizontal="center" vertical="center"/>
      <protection hidden="1"/>
    </xf>
    <xf numFmtId="14" fontId="7" fillId="0" borderId="0" xfId="64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4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4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64" applyFont="1" applyAlignment="1">
      <alignment/>
      <protection/>
    </xf>
    <xf numFmtId="0" fontId="15" fillId="0" borderId="0" xfId="64" applyFont="1" applyBorder="1" applyAlignment="1">
      <alignment horizontal="justify" vertical="top" wrapText="1"/>
      <protection/>
    </xf>
    <xf numFmtId="0" fontId="9" fillId="0" borderId="0" xfId="64" applyAlignment="1">
      <alignment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_TFI-POD" xfId="59"/>
    <cellStyle name="Note" xfId="60"/>
    <cellStyle name="Obično_Knjiga2" xfId="61"/>
    <cellStyle name="Output" xfId="62"/>
    <cellStyle name="Percent" xfId="63"/>
    <cellStyle name="Style 1" xfId="64"/>
    <cellStyle name="Style 1 2" xfId="65"/>
    <cellStyle name="Title" xfId="66"/>
    <cellStyle name="Total" xfId="67"/>
    <cellStyle name="Warning Text" xfId="68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mnica@jamnica.hr" TargetMode="External" /><Relationship Id="rId2" Type="http://schemas.openxmlformats.org/officeDocument/2006/relationships/hyperlink" Target="http://www.jamnica.company/" TargetMode="External" /><Relationship Id="rId3" Type="http://schemas.openxmlformats.org/officeDocument/2006/relationships/hyperlink" Target="mailto:ivan.mandic@jamnic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tabSelected="1" view="pageBreakPreview" zoomScale="110" zoomScaleSheetLayoutView="110" zoomScalePageLayoutView="0" workbookViewId="0" topLeftCell="A28">
      <selection activeCell="E27" sqref="E27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83" t="s">
        <v>248</v>
      </c>
      <c r="B1" s="184"/>
      <c r="C1" s="184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52" t="s">
        <v>249</v>
      </c>
      <c r="B2" s="153"/>
      <c r="C2" s="153"/>
      <c r="D2" s="154"/>
      <c r="E2" s="120">
        <v>42736</v>
      </c>
      <c r="F2" s="12"/>
      <c r="G2" s="13" t="s">
        <v>250</v>
      </c>
      <c r="H2" s="120">
        <v>42916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55" t="s">
        <v>317</v>
      </c>
      <c r="B4" s="156"/>
      <c r="C4" s="156"/>
      <c r="D4" s="156"/>
      <c r="E4" s="156"/>
      <c r="F4" s="156"/>
      <c r="G4" s="156"/>
      <c r="H4" s="156"/>
      <c r="I4" s="157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58" t="s">
        <v>251</v>
      </c>
      <c r="B6" s="159"/>
      <c r="C6" s="145" t="s">
        <v>325</v>
      </c>
      <c r="D6" s="146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60" t="s">
        <v>252</v>
      </c>
      <c r="B8" s="161"/>
      <c r="C8" s="145" t="s">
        <v>326</v>
      </c>
      <c r="D8" s="146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49" t="s">
        <v>253</v>
      </c>
      <c r="B10" s="150"/>
      <c r="C10" s="145" t="s">
        <v>327</v>
      </c>
      <c r="D10" s="146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51"/>
      <c r="B11" s="150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58" t="s">
        <v>254</v>
      </c>
      <c r="B12" s="159"/>
      <c r="C12" s="162" t="s">
        <v>328</v>
      </c>
      <c r="D12" s="163"/>
      <c r="E12" s="163"/>
      <c r="F12" s="163"/>
      <c r="G12" s="163"/>
      <c r="H12" s="163"/>
      <c r="I12" s="164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58" t="s">
        <v>255</v>
      </c>
      <c r="B14" s="159"/>
      <c r="C14" s="165">
        <v>10000</v>
      </c>
      <c r="D14" s="166"/>
      <c r="E14" s="16"/>
      <c r="F14" s="162" t="s">
        <v>329</v>
      </c>
      <c r="G14" s="163"/>
      <c r="H14" s="163"/>
      <c r="I14" s="164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58" t="s">
        <v>256</v>
      </c>
      <c r="B16" s="159"/>
      <c r="C16" s="162" t="s">
        <v>330</v>
      </c>
      <c r="D16" s="163"/>
      <c r="E16" s="163"/>
      <c r="F16" s="163"/>
      <c r="G16" s="163"/>
      <c r="H16" s="163"/>
      <c r="I16" s="164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58" t="s">
        <v>257</v>
      </c>
      <c r="B18" s="159"/>
      <c r="C18" s="167" t="s">
        <v>331</v>
      </c>
      <c r="D18" s="168"/>
      <c r="E18" s="168"/>
      <c r="F18" s="168"/>
      <c r="G18" s="168"/>
      <c r="H18" s="168"/>
      <c r="I18" s="169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58" t="s">
        <v>258</v>
      </c>
      <c r="B20" s="159"/>
      <c r="C20" s="167" t="s">
        <v>332</v>
      </c>
      <c r="D20" s="168"/>
      <c r="E20" s="168"/>
      <c r="F20" s="168"/>
      <c r="G20" s="168"/>
      <c r="H20" s="168"/>
      <c r="I20" s="169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58" t="s">
        <v>259</v>
      </c>
      <c r="B22" s="159"/>
      <c r="C22" s="121">
        <v>133</v>
      </c>
      <c r="D22" s="162" t="s">
        <v>329</v>
      </c>
      <c r="E22" s="170"/>
      <c r="F22" s="171"/>
      <c r="G22" s="158"/>
      <c r="H22" s="172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58" t="s">
        <v>260</v>
      </c>
      <c r="B24" s="159"/>
      <c r="C24" s="121">
        <v>21</v>
      </c>
      <c r="D24" s="162" t="s">
        <v>333</v>
      </c>
      <c r="E24" s="170"/>
      <c r="F24" s="170"/>
      <c r="G24" s="171"/>
      <c r="H24" s="51" t="s">
        <v>261</v>
      </c>
      <c r="I24" s="122">
        <v>2342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318</v>
      </c>
      <c r="I25" s="98"/>
      <c r="J25" s="10"/>
      <c r="K25" s="10"/>
      <c r="L25" s="10"/>
    </row>
    <row r="26" spans="1:12" ht="12.75">
      <c r="A26" s="158" t="s">
        <v>262</v>
      </c>
      <c r="B26" s="159"/>
      <c r="C26" s="123" t="s">
        <v>334</v>
      </c>
      <c r="D26" s="25"/>
      <c r="E26" s="33"/>
      <c r="F26" s="24"/>
      <c r="G26" s="173" t="s">
        <v>263</v>
      </c>
      <c r="H26" s="159"/>
      <c r="I26" s="124" t="s">
        <v>335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74" t="s">
        <v>264</v>
      </c>
      <c r="B28" s="175"/>
      <c r="C28" s="176"/>
      <c r="D28" s="176"/>
      <c r="E28" s="177" t="s">
        <v>265</v>
      </c>
      <c r="F28" s="178"/>
      <c r="G28" s="178"/>
      <c r="H28" s="179" t="s">
        <v>266</v>
      </c>
      <c r="I28" s="180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42" t="s">
        <v>336</v>
      </c>
      <c r="B30" s="147"/>
      <c r="C30" s="147"/>
      <c r="D30" s="148"/>
      <c r="E30" s="142" t="s">
        <v>337</v>
      </c>
      <c r="F30" s="147"/>
      <c r="G30" s="147"/>
      <c r="H30" s="145" t="s">
        <v>338</v>
      </c>
      <c r="I30" s="146"/>
      <c r="J30" s="10"/>
      <c r="K30" s="10"/>
      <c r="L30" s="10"/>
    </row>
    <row r="31" spans="1:12" ht="12.75">
      <c r="A31" s="94"/>
      <c r="B31" s="22"/>
      <c r="C31" s="21"/>
      <c r="D31" s="181"/>
      <c r="E31" s="181"/>
      <c r="F31" s="181"/>
      <c r="G31" s="182"/>
      <c r="H31" s="16"/>
      <c r="I31" s="101"/>
      <c r="J31" s="10"/>
      <c r="K31" s="10"/>
      <c r="L31" s="10"/>
    </row>
    <row r="32" spans="1:12" ht="12.75">
      <c r="A32" s="142" t="s">
        <v>339</v>
      </c>
      <c r="B32" s="147"/>
      <c r="C32" s="147"/>
      <c r="D32" s="148"/>
      <c r="E32" s="142" t="s">
        <v>340</v>
      </c>
      <c r="F32" s="147"/>
      <c r="G32" s="147"/>
      <c r="H32" s="145" t="s">
        <v>341</v>
      </c>
      <c r="I32" s="146"/>
      <c r="J32" s="10"/>
      <c r="K32" s="10"/>
      <c r="L32" s="10"/>
    </row>
    <row r="33" spans="1:12" ht="12.75">
      <c r="A33" s="125"/>
      <c r="B33" s="126"/>
      <c r="C33" s="126"/>
      <c r="D33" s="126"/>
      <c r="E33" s="23"/>
      <c r="F33" s="126"/>
      <c r="G33" s="126"/>
      <c r="H33" s="127"/>
      <c r="I33" s="134"/>
      <c r="J33" s="10"/>
      <c r="K33" s="10"/>
      <c r="L33" s="10"/>
    </row>
    <row r="34" spans="1:12" ht="12.75">
      <c r="A34" s="142" t="s">
        <v>363</v>
      </c>
      <c r="B34" s="143"/>
      <c r="C34" s="143"/>
      <c r="D34" s="144"/>
      <c r="E34" s="142" t="s">
        <v>364</v>
      </c>
      <c r="F34" s="143"/>
      <c r="G34" s="143"/>
      <c r="H34" s="145" t="s">
        <v>365</v>
      </c>
      <c r="I34" s="146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42" t="s">
        <v>342</v>
      </c>
      <c r="B36" s="147"/>
      <c r="C36" s="147"/>
      <c r="D36" s="148"/>
      <c r="E36" s="142" t="s">
        <v>343</v>
      </c>
      <c r="F36" s="147"/>
      <c r="G36" s="147"/>
      <c r="H36" s="145" t="s">
        <v>344</v>
      </c>
      <c r="I36" s="146"/>
      <c r="J36" s="10"/>
      <c r="K36" s="10"/>
      <c r="L36" s="10"/>
    </row>
    <row r="37" spans="1:12" ht="12.75">
      <c r="A37" s="94"/>
      <c r="B37" s="22"/>
      <c r="C37" s="21"/>
      <c r="D37" s="28"/>
      <c r="E37" s="28"/>
      <c r="F37" s="28"/>
      <c r="G37" s="29"/>
      <c r="H37" s="16"/>
      <c r="I37" s="102"/>
      <c r="J37" s="10"/>
      <c r="K37" s="10"/>
      <c r="L37" s="10"/>
    </row>
    <row r="38" spans="1:12" ht="12.75">
      <c r="A38" s="142" t="s">
        <v>345</v>
      </c>
      <c r="B38" s="147"/>
      <c r="C38" s="147"/>
      <c r="D38" s="148"/>
      <c r="E38" s="142" t="s">
        <v>346</v>
      </c>
      <c r="F38" s="147"/>
      <c r="G38" s="147"/>
      <c r="H38" s="145" t="s">
        <v>347</v>
      </c>
      <c r="I38" s="146"/>
      <c r="J38" s="10"/>
      <c r="K38" s="10"/>
      <c r="L38" s="10"/>
    </row>
    <row r="39" spans="1:12" ht="12.75">
      <c r="A39" s="103"/>
      <c r="B39" s="30"/>
      <c r="C39" s="186"/>
      <c r="D39" s="187"/>
      <c r="E39" s="16"/>
      <c r="F39" s="186"/>
      <c r="G39" s="187"/>
      <c r="H39" s="16"/>
      <c r="I39" s="95"/>
      <c r="J39" s="10"/>
      <c r="K39" s="10"/>
      <c r="L39" s="10"/>
    </row>
    <row r="40" spans="1:12" ht="12.75">
      <c r="A40" s="142" t="s">
        <v>348</v>
      </c>
      <c r="B40" s="147"/>
      <c r="C40" s="147"/>
      <c r="D40" s="148"/>
      <c r="E40" s="142" t="s">
        <v>349</v>
      </c>
      <c r="F40" s="147"/>
      <c r="G40" s="147"/>
      <c r="H40" s="145" t="s">
        <v>350</v>
      </c>
      <c r="I40" s="146"/>
      <c r="J40" s="10"/>
      <c r="K40" s="10"/>
      <c r="L40" s="10"/>
    </row>
    <row r="41" spans="1:12" ht="12.75">
      <c r="A41" s="103"/>
      <c r="B41" s="30"/>
      <c r="C41" s="31"/>
      <c r="D41" s="32"/>
      <c r="E41" s="16"/>
      <c r="F41" s="31"/>
      <c r="G41" s="32"/>
      <c r="H41" s="16"/>
      <c r="I41" s="95"/>
      <c r="J41" s="10"/>
      <c r="K41" s="10"/>
      <c r="L41" s="10"/>
    </row>
    <row r="42" spans="1:12" ht="12.75">
      <c r="A42" s="142" t="s">
        <v>351</v>
      </c>
      <c r="B42" s="147"/>
      <c r="C42" s="147"/>
      <c r="D42" s="148"/>
      <c r="E42" s="142" t="s">
        <v>352</v>
      </c>
      <c r="F42" s="147"/>
      <c r="G42" s="147"/>
      <c r="H42" s="145" t="s">
        <v>353</v>
      </c>
      <c r="I42" s="146"/>
      <c r="J42" s="10"/>
      <c r="K42" s="10"/>
      <c r="L42" s="10"/>
    </row>
    <row r="43" spans="1:12" ht="12.75">
      <c r="A43" s="125"/>
      <c r="B43" s="33"/>
      <c r="C43" s="33"/>
      <c r="D43" s="33"/>
      <c r="E43" s="23"/>
      <c r="F43" s="126"/>
      <c r="G43" s="126"/>
      <c r="H43" s="127"/>
      <c r="I43" s="104"/>
      <c r="J43" s="10"/>
      <c r="K43" s="10"/>
      <c r="L43" s="10"/>
    </row>
    <row r="44" spans="1:12" ht="12.75">
      <c r="A44" s="142" t="s">
        <v>354</v>
      </c>
      <c r="B44" s="147"/>
      <c r="C44" s="147"/>
      <c r="D44" s="148"/>
      <c r="E44" s="142" t="s">
        <v>355</v>
      </c>
      <c r="F44" s="147"/>
      <c r="G44" s="147"/>
      <c r="H44" s="145" t="s">
        <v>356</v>
      </c>
      <c r="I44" s="146"/>
      <c r="J44" s="10"/>
      <c r="K44" s="10"/>
      <c r="L44" s="10"/>
    </row>
    <row r="45" spans="1:12" ht="12.75">
      <c r="A45" s="103"/>
      <c r="B45" s="30"/>
      <c r="C45" s="31"/>
      <c r="D45" s="32"/>
      <c r="E45" s="16"/>
      <c r="F45" s="31"/>
      <c r="G45" s="32"/>
      <c r="H45" s="16"/>
      <c r="I45" s="95"/>
      <c r="J45" s="10"/>
      <c r="K45" s="10"/>
      <c r="L45" s="10"/>
    </row>
    <row r="46" spans="1:12" ht="12.75">
      <c r="A46" s="105"/>
      <c r="B46" s="34"/>
      <c r="C46" s="34"/>
      <c r="D46" s="20"/>
      <c r="E46" s="20"/>
      <c r="F46" s="34"/>
      <c r="G46" s="20"/>
      <c r="H46" s="20"/>
      <c r="I46" s="106"/>
      <c r="J46" s="10"/>
      <c r="K46" s="10"/>
      <c r="L46" s="10"/>
    </row>
    <row r="47" spans="1:12" ht="12.75">
      <c r="A47" s="149" t="s">
        <v>267</v>
      </c>
      <c r="B47" s="191"/>
      <c r="C47" s="145"/>
      <c r="D47" s="146"/>
      <c r="E47" s="26"/>
      <c r="F47" s="162"/>
      <c r="G47" s="147"/>
      <c r="H47" s="147"/>
      <c r="I47" s="148"/>
      <c r="J47" s="10"/>
      <c r="K47" s="10"/>
      <c r="L47" s="10"/>
    </row>
    <row r="48" spans="1:12" ht="12.75">
      <c r="A48" s="103"/>
      <c r="B48" s="30"/>
      <c r="C48" s="186"/>
      <c r="D48" s="187"/>
      <c r="E48" s="16"/>
      <c r="F48" s="186"/>
      <c r="G48" s="188"/>
      <c r="H48" s="35"/>
      <c r="I48" s="107"/>
      <c r="J48" s="10"/>
      <c r="K48" s="10"/>
      <c r="L48" s="10"/>
    </row>
    <row r="49" spans="1:12" ht="12.75">
      <c r="A49" s="149" t="s">
        <v>268</v>
      </c>
      <c r="B49" s="191"/>
      <c r="C49" s="162" t="s">
        <v>357</v>
      </c>
      <c r="D49" s="189"/>
      <c r="E49" s="189"/>
      <c r="F49" s="189"/>
      <c r="G49" s="189"/>
      <c r="H49" s="189"/>
      <c r="I49" s="190"/>
      <c r="J49" s="10"/>
      <c r="K49" s="10"/>
      <c r="L49" s="10"/>
    </row>
    <row r="50" spans="1:12" ht="12.75">
      <c r="A50" s="94"/>
      <c r="B50" s="22"/>
      <c r="C50" s="21" t="s">
        <v>269</v>
      </c>
      <c r="D50" s="16"/>
      <c r="E50" s="16"/>
      <c r="F50" s="16"/>
      <c r="G50" s="16"/>
      <c r="H50" s="16"/>
      <c r="I50" s="95"/>
      <c r="J50" s="10"/>
      <c r="K50" s="10"/>
      <c r="L50" s="10"/>
    </row>
    <row r="51" spans="1:12" ht="12.75">
      <c r="A51" s="149" t="s">
        <v>270</v>
      </c>
      <c r="B51" s="191"/>
      <c r="C51" s="197" t="s">
        <v>358</v>
      </c>
      <c r="D51" s="195"/>
      <c r="E51" s="196"/>
      <c r="F51" s="16"/>
      <c r="G51" s="51" t="s">
        <v>271</v>
      </c>
      <c r="H51" s="197" t="s">
        <v>359</v>
      </c>
      <c r="I51" s="196"/>
      <c r="J51" s="10"/>
      <c r="K51" s="10"/>
      <c r="L51" s="10"/>
    </row>
    <row r="52" spans="1:12" ht="12.75">
      <c r="A52" s="94"/>
      <c r="B52" s="22"/>
      <c r="C52" s="21"/>
      <c r="D52" s="16"/>
      <c r="E52" s="16"/>
      <c r="F52" s="16"/>
      <c r="G52" s="16"/>
      <c r="H52" s="16"/>
      <c r="I52" s="95"/>
      <c r="J52" s="10"/>
      <c r="K52" s="10"/>
      <c r="L52" s="10"/>
    </row>
    <row r="53" spans="1:12" ht="12.75">
      <c r="A53" s="149" t="s">
        <v>257</v>
      </c>
      <c r="B53" s="191"/>
      <c r="C53" s="194" t="s">
        <v>360</v>
      </c>
      <c r="D53" s="195"/>
      <c r="E53" s="195"/>
      <c r="F53" s="195"/>
      <c r="G53" s="195"/>
      <c r="H53" s="195"/>
      <c r="I53" s="196"/>
      <c r="J53" s="10"/>
      <c r="K53" s="10"/>
      <c r="L53" s="10"/>
    </row>
    <row r="54" spans="1:12" ht="12.75">
      <c r="A54" s="94"/>
      <c r="B54" s="22"/>
      <c r="C54" s="16"/>
      <c r="D54" s="16"/>
      <c r="E54" s="16"/>
      <c r="F54" s="16"/>
      <c r="G54" s="16"/>
      <c r="H54" s="16"/>
      <c r="I54" s="95"/>
      <c r="J54" s="10"/>
      <c r="K54" s="10"/>
      <c r="L54" s="10"/>
    </row>
    <row r="55" spans="1:12" ht="12.75">
      <c r="A55" s="158" t="s">
        <v>272</v>
      </c>
      <c r="B55" s="159"/>
      <c r="C55" s="197" t="s">
        <v>361</v>
      </c>
      <c r="D55" s="195"/>
      <c r="E55" s="195"/>
      <c r="F55" s="195"/>
      <c r="G55" s="195"/>
      <c r="H55" s="195"/>
      <c r="I55" s="164"/>
      <c r="J55" s="10"/>
      <c r="K55" s="10"/>
      <c r="L55" s="10"/>
    </row>
    <row r="56" spans="1:12" ht="12.75">
      <c r="A56" s="108"/>
      <c r="B56" s="20"/>
      <c r="C56" s="185" t="s">
        <v>273</v>
      </c>
      <c r="D56" s="185"/>
      <c r="E56" s="185"/>
      <c r="F56" s="185"/>
      <c r="G56" s="185"/>
      <c r="H56" s="185"/>
      <c r="I56" s="109"/>
      <c r="J56" s="10"/>
      <c r="K56" s="10"/>
      <c r="L56" s="10"/>
    </row>
    <row r="57" spans="1:12" ht="12.75">
      <c r="A57" s="108"/>
      <c r="B57" s="20"/>
      <c r="C57" s="36"/>
      <c r="D57" s="36"/>
      <c r="E57" s="36"/>
      <c r="F57" s="36"/>
      <c r="G57" s="36"/>
      <c r="H57" s="36"/>
      <c r="I57" s="109"/>
      <c r="J57" s="10"/>
      <c r="K57" s="10"/>
      <c r="L57" s="10"/>
    </row>
    <row r="58" spans="1:12" ht="12.75">
      <c r="A58" s="108"/>
      <c r="B58" s="198" t="s">
        <v>274</v>
      </c>
      <c r="C58" s="199"/>
      <c r="D58" s="199"/>
      <c r="E58" s="199"/>
      <c r="F58" s="49"/>
      <c r="G58" s="49"/>
      <c r="H58" s="49"/>
      <c r="I58" s="110"/>
      <c r="J58" s="10"/>
      <c r="K58" s="10"/>
      <c r="L58" s="10"/>
    </row>
    <row r="59" spans="1:12" ht="12.75">
      <c r="A59" s="108"/>
      <c r="B59" s="200" t="s">
        <v>306</v>
      </c>
      <c r="C59" s="201"/>
      <c r="D59" s="201"/>
      <c r="E59" s="201"/>
      <c r="F59" s="201"/>
      <c r="G59" s="201"/>
      <c r="H59" s="201"/>
      <c r="I59" s="202"/>
      <c r="J59" s="10"/>
      <c r="K59" s="10"/>
      <c r="L59" s="10"/>
    </row>
    <row r="60" spans="1:12" ht="12.75">
      <c r="A60" s="108"/>
      <c r="B60" s="200" t="s">
        <v>307</v>
      </c>
      <c r="C60" s="201"/>
      <c r="D60" s="201"/>
      <c r="E60" s="201"/>
      <c r="F60" s="201"/>
      <c r="G60" s="201"/>
      <c r="H60" s="201"/>
      <c r="I60" s="110"/>
      <c r="J60" s="10"/>
      <c r="K60" s="10"/>
      <c r="L60" s="10"/>
    </row>
    <row r="61" spans="1:12" ht="12.75">
      <c r="A61" s="108"/>
      <c r="B61" s="200" t="s">
        <v>308</v>
      </c>
      <c r="C61" s="201"/>
      <c r="D61" s="201"/>
      <c r="E61" s="201"/>
      <c r="F61" s="201"/>
      <c r="G61" s="201"/>
      <c r="H61" s="201"/>
      <c r="I61" s="202"/>
      <c r="J61" s="10"/>
      <c r="K61" s="10"/>
      <c r="L61" s="10"/>
    </row>
    <row r="62" spans="1:12" ht="12.75">
      <c r="A62" s="108"/>
      <c r="B62" s="200" t="s">
        <v>309</v>
      </c>
      <c r="C62" s="201"/>
      <c r="D62" s="201"/>
      <c r="E62" s="201"/>
      <c r="F62" s="201"/>
      <c r="G62" s="201"/>
      <c r="H62" s="201"/>
      <c r="I62" s="202"/>
      <c r="J62" s="10"/>
      <c r="K62" s="10"/>
      <c r="L62" s="10"/>
    </row>
    <row r="63" spans="1:12" ht="12.75">
      <c r="A63" s="108"/>
      <c r="B63" s="111"/>
      <c r="C63" s="112"/>
      <c r="D63" s="112"/>
      <c r="E63" s="112"/>
      <c r="F63" s="112"/>
      <c r="G63" s="112"/>
      <c r="H63" s="112"/>
      <c r="I63" s="113"/>
      <c r="J63" s="10"/>
      <c r="K63" s="10"/>
      <c r="L63" s="10"/>
    </row>
    <row r="64" spans="1:12" ht="13.5" thickBot="1">
      <c r="A64" s="114" t="s">
        <v>275</v>
      </c>
      <c r="B64" s="16"/>
      <c r="C64" s="16"/>
      <c r="D64" s="16"/>
      <c r="E64" s="16"/>
      <c r="F64" s="16"/>
      <c r="G64" s="37"/>
      <c r="H64" s="38"/>
      <c r="I64" s="115"/>
      <c r="J64" s="10"/>
      <c r="K64" s="10"/>
      <c r="L64" s="10"/>
    </row>
    <row r="65" spans="1:12" ht="12.75">
      <c r="A65" s="90"/>
      <c r="B65" s="16"/>
      <c r="C65" s="16"/>
      <c r="D65" s="16"/>
      <c r="E65" s="20" t="s">
        <v>276</v>
      </c>
      <c r="F65" s="33"/>
      <c r="G65" s="203" t="s">
        <v>277</v>
      </c>
      <c r="H65" s="204"/>
      <c r="I65" s="205"/>
      <c r="J65" s="10"/>
      <c r="K65" s="10"/>
      <c r="L65" s="10"/>
    </row>
    <row r="66" spans="1:12" ht="12.75">
      <c r="A66" s="116"/>
      <c r="B66" s="117"/>
      <c r="C66" s="118"/>
      <c r="D66" s="118"/>
      <c r="E66" s="118"/>
      <c r="F66" s="118"/>
      <c r="G66" s="192"/>
      <c r="H66" s="193"/>
      <c r="I66" s="119"/>
      <c r="J66" s="10"/>
      <c r="K66" s="10"/>
      <c r="L66" s="10"/>
    </row>
  </sheetData>
  <sheetProtection/>
  <protectedRanges>
    <protectedRange sqref="E2 H2 C6:D6 C8:D8 C10:D10 C12:I12 C14:D14 F14:I14 C16:I16 C18:I18 C20:I20 C24:G24 C22:F22 C26 I26 I24 A30:I30 A32:I33 A36:D36" name="Range1"/>
    <protectedRange sqref="A34:D34" name="Range1_2_1"/>
  </protectedRanges>
  <mergeCells count="79">
    <mergeCell ref="G65:I65"/>
    <mergeCell ref="A47:B47"/>
    <mergeCell ref="C47:D47"/>
    <mergeCell ref="F47:I47"/>
    <mergeCell ref="A51:B51"/>
    <mergeCell ref="C51:E51"/>
    <mergeCell ref="H51:I51"/>
    <mergeCell ref="G66:H66"/>
    <mergeCell ref="A53:B53"/>
    <mergeCell ref="C53:I53"/>
    <mergeCell ref="A55:B55"/>
    <mergeCell ref="C55:I55"/>
    <mergeCell ref="B58:E58"/>
    <mergeCell ref="B59:I59"/>
    <mergeCell ref="B60:H60"/>
    <mergeCell ref="B61:I61"/>
    <mergeCell ref="B62:I62"/>
    <mergeCell ref="A1:C1"/>
    <mergeCell ref="C56:H56"/>
    <mergeCell ref="H38:I38"/>
    <mergeCell ref="C48:D48"/>
    <mergeCell ref="F48:G48"/>
    <mergeCell ref="C49:I49"/>
    <mergeCell ref="A49:B49"/>
    <mergeCell ref="C39:D39"/>
    <mergeCell ref="F39:G39"/>
    <mergeCell ref="A40:D40"/>
    <mergeCell ref="E30:G30"/>
    <mergeCell ref="H30:I30"/>
    <mergeCell ref="E40:G40"/>
    <mergeCell ref="H40:I40"/>
    <mergeCell ref="A42:D42"/>
    <mergeCell ref="E42:G42"/>
    <mergeCell ref="D31:G31"/>
    <mergeCell ref="A32:D32"/>
    <mergeCell ref="E32:G32"/>
    <mergeCell ref="H32:I32"/>
    <mergeCell ref="A24:B24"/>
    <mergeCell ref="D24:G24"/>
    <mergeCell ref="A26:B26"/>
    <mergeCell ref="G26:H26"/>
    <mergeCell ref="E36:G36"/>
    <mergeCell ref="H36:I36"/>
    <mergeCell ref="A28:D28"/>
    <mergeCell ref="E28:G28"/>
    <mergeCell ref="H28:I28"/>
    <mergeCell ref="A30:D30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  <mergeCell ref="A34:D34"/>
    <mergeCell ref="E34:G34"/>
    <mergeCell ref="H34:I34"/>
    <mergeCell ref="A44:D44"/>
    <mergeCell ref="E44:G44"/>
    <mergeCell ref="H44:I44"/>
    <mergeCell ref="A38:D38"/>
    <mergeCell ref="E38:G38"/>
    <mergeCell ref="H42:I42"/>
    <mergeCell ref="A36:D36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jamnica@jamnica.hr"/>
    <hyperlink ref="C20" r:id="rId2" display="www.jamnica.company"/>
    <hyperlink ref="C53" r:id="rId3" display="ivan.mandic@jamnic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1"/>
  <sheetViews>
    <sheetView view="pageBreakPreview" zoomScale="110" zoomScaleSheetLayoutView="110" zoomScalePageLayoutView="0" workbookViewId="0" topLeftCell="A55">
      <selection activeCell="K85" sqref="K85"/>
    </sheetView>
  </sheetViews>
  <sheetFormatPr defaultColWidth="9.140625" defaultRowHeight="12.75"/>
  <cols>
    <col min="1" max="9" width="9.140625" style="52" customWidth="1"/>
    <col min="10" max="10" width="11.140625" style="52" bestFit="1" customWidth="1"/>
    <col min="11" max="11" width="14.28125" style="52" customWidth="1"/>
    <col min="12" max="12" width="16.00390625" style="52" bestFit="1" customWidth="1"/>
    <col min="13" max="13" width="12.8515625" style="52" bestFit="1" customWidth="1"/>
    <col min="14" max="16384" width="9.140625" style="52" customWidth="1"/>
  </cols>
  <sheetData>
    <row r="1" spans="1:11" ht="12.75" customHeight="1">
      <c r="A1" s="243" t="s">
        <v>153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</row>
    <row r="2" spans="1:11" ht="12.75" customHeight="1">
      <c r="A2" s="244" t="s">
        <v>323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</row>
    <row r="3" spans="1:11" ht="12.75">
      <c r="A3" s="245" t="s">
        <v>324</v>
      </c>
      <c r="B3" s="246"/>
      <c r="C3" s="246"/>
      <c r="D3" s="246"/>
      <c r="E3" s="246"/>
      <c r="F3" s="246"/>
      <c r="G3" s="246"/>
      <c r="H3" s="246"/>
      <c r="I3" s="246"/>
      <c r="J3" s="246"/>
      <c r="K3" s="247"/>
    </row>
    <row r="4" spans="1:11" ht="22.5">
      <c r="A4" s="248" t="s">
        <v>59</v>
      </c>
      <c r="B4" s="249"/>
      <c r="C4" s="249"/>
      <c r="D4" s="249"/>
      <c r="E4" s="249"/>
      <c r="F4" s="249"/>
      <c r="G4" s="249"/>
      <c r="H4" s="250"/>
      <c r="I4" s="58" t="s">
        <v>278</v>
      </c>
      <c r="J4" s="59" t="s">
        <v>319</v>
      </c>
      <c r="K4" s="60" t="s">
        <v>320</v>
      </c>
    </row>
    <row r="5" spans="1:11" ht="12.75">
      <c r="A5" s="239">
        <v>1</v>
      </c>
      <c r="B5" s="239"/>
      <c r="C5" s="239"/>
      <c r="D5" s="239"/>
      <c r="E5" s="239"/>
      <c r="F5" s="239"/>
      <c r="G5" s="239"/>
      <c r="H5" s="239"/>
      <c r="I5" s="57">
        <v>2</v>
      </c>
      <c r="J5" s="56">
        <v>3</v>
      </c>
      <c r="K5" s="56">
        <v>4</v>
      </c>
    </row>
    <row r="6" spans="1:11" ht="12.75">
      <c r="A6" s="240"/>
      <c r="B6" s="241"/>
      <c r="C6" s="241"/>
      <c r="D6" s="241"/>
      <c r="E6" s="241"/>
      <c r="F6" s="241"/>
      <c r="G6" s="241"/>
      <c r="H6" s="241"/>
      <c r="I6" s="241"/>
      <c r="J6" s="241"/>
      <c r="K6" s="242"/>
    </row>
    <row r="7" spans="1:11" ht="12.75">
      <c r="A7" s="215" t="s">
        <v>60</v>
      </c>
      <c r="B7" s="216"/>
      <c r="C7" s="216"/>
      <c r="D7" s="216"/>
      <c r="E7" s="216"/>
      <c r="F7" s="216"/>
      <c r="G7" s="216"/>
      <c r="H7" s="233"/>
      <c r="I7" s="3">
        <v>1</v>
      </c>
      <c r="J7" s="6"/>
      <c r="K7" s="6"/>
    </row>
    <row r="8" spans="1:11" ht="12.75">
      <c r="A8" s="222" t="s">
        <v>13</v>
      </c>
      <c r="B8" s="223"/>
      <c r="C8" s="223"/>
      <c r="D8" s="223"/>
      <c r="E8" s="223"/>
      <c r="F8" s="223"/>
      <c r="G8" s="223"/>
      <c r="H8" s="224"/>
      <c r="I8" s="1">
        <v>2</v>
      </c>
      <c r="J8" s="53">
        <f>J9+J16+J26+J35+J39</f>
        <v>918583865.52037</v>
      </c>
      <c r="K8" s="53">
        <f>K9+K16+K26+K35+K39</f>
        <v>893021163.1392263</v>
      </c>
    </row>
    <row r="9" spans="1:11" ht="12.75">
      <c r="A9" s="219" t="s">
        <v>205</v>
      </c>
      <c r="B9" s="220"/>
      <c r="C9" s="220"/>
      <c r="D9" s="220"/>
      <c r="E9" s="220"/>
      <c r="F9" s="220"/>
      <c r="G9" s="220"/>
      <c r="H9" s="221"/>
      <c r="I9" s="1">
        <v>3</v>
      </c>
      <c r="J9" s="53">
        <f>SUM(J10:J15)</f>
        <v>231414288</v>
      </c>
      <c r="K9" s="53">
        <f>SUM(K10:K15)</f>
        <v>228125053.79446477</v>
      </c>
    </row>
    <row r="10" spans="1:11" ht="12.75">
      <c r="A10" s="219" t="s">
        <v>112</v>
      </c>
      <c r="B10" s="220"/>
      <c r="C10" s="220"/>
      <c r="D10" s="220"/>
      <c r="E10" s="220"/>
      <c r="F10" s="220"/>
      <c r="G10" s="220"/>
      <c r="H10" s="221"/>
      <c r="I10" s="1">
        <v>4</v>
      </c>
      <c r="J10" s="7">
        <v>0</v>
      </c>
      <c r="K10" s="7">
        <v>0</v>
      </c>
    </row>
    <row r="11" spans="1:11" ht="12.75">
      <c r="A11" s="219" t="s">
        <v>14</v>
      </c>
      <c r="B11" s="220"/>
      <c r="C11" s="220"/>
      <c r="D11" s="220"/>
      <c r="E11" s="220"/>
      <c r="F11" s="220"/>
      <c r="G11" s="220"/>
      <c r="H11" s="221"/>
      <c r="I11" s="1">
        <v>5</v>
      </c>
      <c r="J11" s="7">
        <v>12260590</v>
      </c>
      <c r="K11" s="7">
        <v>13527033.69886776</v>
      </c>
    </row>
    <row r="12" spans="1:11" ht="12.75">
      <c r="A12" s="219" t="s">
        <v>113</v>
      </c>
      <c r="B12" s="220"/>
      <c r="C12" s="220"/>
      <c r="D12" s="220"/>
      <c r="E12" s="220"/>
      <c r="F12" s="220"/>
      <c r="G12" s="220"/>
      <c r="H12" s="221"/>
      <c r="I12" s="1">
        <v>6</v>
      </c>
      <c r="J12" s="7">
        <v>213957477</v>
      </c>
      <c r="K12" s="7">
        <v>213957477</v>
      </c>
    </row>
    <row r="13" spans="1:11" ht="12.75">
      <c r="A13" s="219" t="s">
        <v>208</v>
      </c>
      <c r="B13" s="220"/>
      <c r="C13" s="220"/>
      <c r="D13" s="220"/>
      <c r="E13" s="220"/>
      <c r="F13" s="220"/>
      <c r="G13" s="220"/>
      <c r="H13" s="221"/>
      <c r="I13" s="1">
        <v>7</v>
      </c>
      <c r="J13" s="7">
        <v>0</v>
      </c>
      <c r="K13" s="7">
        <v>0</v>
      </c>
    </row>
    <row r="14" spans="1:11" ht="12.75">
      <c r="A14" s="219" t="s">
        <v>209</v>
      </c>
      <c r="B14" s="220"/>
      <c r="C14" s="220"/>
      <c r="D14" s="220"/>
      <c r="E14" s="220"/>
      <c r="F14" s="220"/>
      <c r="G14" s="220"/>
      <c r="H14" s="221"/>
      <c r="I14" s="1">
        <v>8</v>
      </c>
      <c r="J14" s="7">
        <v>5175817</v>
      </c>
      <c r="K14" s="7">
        <v>627209.22</v>
      </c>
    </row>
    <row r="15" spans="1:11" ht="12.75">
      <c r="A15" s="219" t="s">
        <v>210</v>
      </c>
      <c r="B15" s="220"/>
      <c r="C15" s="220"/>
      <c r="D15" s="220"/>
      <c r="E15" s="220"/>
      <c r="F15" s="220"/>
      <c r="G15" s="220"/>
      <c r="H15" s="221"/>
      <c r="I15" s="1">
        <v>9</v>
      </c>
      <c r="J15" s="7">
        <v>20404</v>
      </c>
      <c r="K15" s="7">
        <v>13333.875596999991</v>
      </c>
    </row>
    <row r="16" spans="1:11" ht="12.75">
      <c r="A16" s="219" t="s">
        <v>206</v>
      </c>
      <c r="B16" s="220"/>
      <c r="C16" s="220"/>
      <c r="D16" s="220"/>
      <c r="E16" s="220"/>
      <c r="F16" s="220"/>
      <c r="G16" s="220"/>
      <c r="H16" s="221"/>
      <c r="I16" s="1">
        <v>10</v>
      </c>
      <c r="J16" s="53">
        <f>SUM(J17:J25)</f>
        <v>615248949.52037</v>
      </c>
      <c r="K16" s="53">
        <f>SUM(K17:K25)</f>
        <v>595696237.1219788</v>
      </c>
    </row>
    <row r="17" spans="1:11" ht="12.75">
      <c r="A17" s="219" t="s">
        <v>211</v>
      </c>
      <c r="B17" s="220"/>
      <c r="C17" s="220"/>
      <c r="D17" s="220"/>
      <c r="E17" s="220"/>
      <c r="F17" s="220"/>
      <c r="G17" s="220"/>
      <c r="H17" s="221"/>
      <c r="I17" s="1">
        <v>11</v>
      </c>
      <c r="J17" s="7">
        <v>227116713</v>
      </c>
      <c r="K17" s="7">
        <v>226861151.53480178</v>
      </c>
    </row>
    <row r="18" spans="1:11" ht="12.75">
      <c r="A18" s="219" t="s">
        <v>247</v>
      </c>
      <c r="B18" s="220"/>
      <c r="C18" s="220"/>
      <c r="D18" s="220"/>
      <c r="E18" s="220"/>
      <c r="F18" s="220"/>
      <c r="G18" s="220"/>
      <c r="H18" s="221"/>
      <c r="I18" s="1">
        <v>12</v>
      </c>
      <c r="J18" s="7">
        <v>212993992</v>
      </c>
      <c r="K18" s="7">
        <v>204534832.05193025</v>
      </c>
    </row>
    <row r="19" spans="1:11" ht="12.75">
      <c r="A19" s="219" t="s">
        <v>212</v>
      </c>
      <c r="B19" s="220"/>
      <c r="C19" s="220"/>
      <c r="D19" s="220"/>
      <c r="E19" s="220"/>
      <c r="F19" s="220"/>
      <c r="G19" s="220"/>
      <c r="H19" s="221"/>
      <c r="I19" s="1">
        <v>13</v>
      </c>
      <c r="J19" s="7">
        <v>108628316</v>
      </c>
      <c r="K19" s="7">
        <v>94902287.90584958</v>
      </c>
    </row>
    <row r="20" spans="1:11" ht="12.75">
      <c r="A20" s="219" t="s">
        <v>27</v>
      </c>
      <c r="B20" s="220"/>
      <c r="C20" s="220"/>
      <c r="D20" s="220"/>
      <c r="E20" s="220"/>
      <c r="F20" s="220"/>
      <c r="G20" s="220"/>
      <c r="H20" s="221"/>
      <c r="I20" s="1">
        <v>14</v>
      </c>
      <c r="J20" s="7">
        <v>40471121</v>
      </c>
      <c r="K20" s="7">
        <v>34830597.86885733</v>
      </c>
    </row>
    <row r="21" spans="1:11" ht="12.75">
      <c r="A21" s="219" t="s">
        <v>28</v>
      </c>
      <c r="B21" s="220"/>
      <c r="C21" s="220"/>
      <c r="D21" s="220"/>
      <c r="E21" s="220"/>
      <c r="F21" s="220"/>
      <c r="G21" s="220"/>
      <c r="H21" s="221"/>
      <c r="I21" s="1">
        <v>15</v>
      </c>
      <c r="J21" s="7">
        <v>18280300</v>
      </c>
      <c r="K21" s="7">
        <v>17632881</v>
      </c>
    </row>
    <row r="22" spans="1:11" ht="12.75">
      <c r="A22" s="219" t="s">
        <v>72</v>
      </c>
      <c r="B22" s="220"/>
      <c r="C22" s="220"/>
      <c r="D22" s="220"/>
      <c r="E22" s="220"/>
      <c r="F22" s="220"/>
      <c r="G22" s="220"/>
      <c r="H22" s="221"/>
      <c r="I22" s="1">
        <v>16</v>
      </c>
      <c r="J22" s="7">
        <v>1021662</v>
      </c>
      <c r="K22" s="7">
        <v>512174.0855503243</v>
      </c>
    </row>
    <row r="23" spans="1:11" ht="12.75">
      <c r="A23" s="219" t="s">
        <v>73</v>
      </c>
      <c r="B23" s="220"/>
      <c r="C23" s="220"/>
      <c r="D23" s="220"/>
      <c r="E23" s="220"/>
      <c r="F23" s="220"/>
      <c r="G23" s="220"/>
      <c r="H23" s="221"/>
      <c r="I23" s="1">
        <v>17</v>
      </c>
      <c r="J23" s="7">
        <v>6194954.52037</v>
      </c>
      <c r="K23" s="7">
        <v>15887006.301225401</v>
      </c>
    </row>
    <row r="24" spans="1:11" ht="12.75">
      <c r="A24" s="219" t="s">
        <v>74</v>
      </c>
      <c r="B24" s="220"/>
      <c r="C24" s="220"/>
      <c r="D24" s="220"/>
      <c r="E24" s="220"/>
      <c r="F24" s="220"/>
      <c r="G24" s="220"/>
      <c r="H24" s="221"/>
      <c r="I24" s="1">
        <v>18</v>
      </c>
      <c r="J24" s="7">
        <v>394400</v>
      </c>
      <c r="K24" s="7">
        <v>398779</v>
      </c>
    </row>
    <row r="25" spans="1:11" ht="12.75">
      <c r="A25" s="219" t="s">
        <v>75</v>
      </c>
      <c r="B25" s="220"/>
      <c r="C25" s="220"/>
      <c r="D25" s="220"/>
      <c r="E25" s="220"/>
      <c r="F25" s="220"/>
      <c r="G25" s="220"/>
      <c r="H25" s="221"/>
      <c r="I25" s="1">
        <v>19</v>
      </c>
      <c r="J25" s="7">
        <v>147491</v>
      </c>
      <c r="K25" s="7">
        <v>136527.373764</v>
      </c>
    </row>
    <row r="26" spans="1:11" ht="12.75">
      <c r="A26" s="219" t="s">
        <v>190</v>
      </c>
      <c r="B26" s="220"/>
      <c r="C26" s="220"/>
      <c r="D26" s="220"/>
      <c r="E26" s="220"/>
      <c r="F26" s="220"/>
      <c r="G26" s="220"/>
      <c r="H26" s="221"/>
      <c r="I26" s="1">
        <v>20</v>
      </c>
      <c r="J26" s="53">
        <f>SUM(J27:J34)</f>
        <v>67958833</v>
      </c>
      <c r="K26" s="53">
        <f>SUM(K27:K34)</f>
        <v>65246362.64703501</v>
      </c>
    </row>
    <row r="27" spans="1:11" ht="12.75">
      <c r="A27" s="219" t="s">
        <v>76</v>
      </c>
      <c r="B27" s="220"/>
      <c r="C27" s="220"/>
      <c r="D27" s="220"/>
      <c r="E27" s="220"/>
      <c r="F27" s="220"/>
      <c r="G27" s="220"/>
      <c r="H27" s="221"/>
      <c r="I27" s="1">
        <v>21</v>
      </c>
      <c r="J27" s="7">
        <v>0</v>
      </c>
      <c r="K27" s="7">
        <v>0</v>
      </c>
    </row>
    <row r="28" spans="1:11" ht="12.75">
      <c r="A28" s="219" t="s">
        <v>77</v>
      </c>
      <c r="B28" s="220"/>
      <c r="C28" s="220"/>
      <c r="D28" s="220"/>
      <c r="E28" s="220"/>
      <c r="F28" s="220"/>
      <c r="G28" s="220"/>
      <c r="H28" s="221"/>
      <c r="I28" s="1">
        <v>22</v>
      </c>
      <c r="J28" s="7">
        <v>0</v>
      </c>
      <c r="K28" s="7">
        <v>0</v>
      </c>
    </row>
    <row r="29" spans="1:11" ht="12.75">
      <c r="A29" s="219" t="s">
        <v>78</v>
      </c>
      <c r="B29" s="220"/>
      <c r="C29" s="220"/>
      <c r="D29" s="220"/>
      <c r="E29" s="220"/>
      <c r="F29" s="220"/>
      <c r="G29" s="220"/>
      <c r="H29" s="221"/>
      <c r="I29" s="1">
        <v>23</v>
      </c>
      <c r="J29" s="7">
        <v>38739</v>
      </c>
      <c r="K29" s="7">
        <v>37964.243925</v>
      </c>
    </row>
    <row r="30" spans="1:11" ht="12.75">
      <c r="A30" s="219" t="s">
        <v>83</v>
      </c>
      <c r="B30" s="220"/>
      <c r="C30" s="220"/>
      <c r="D30" s="220"/>
      <c r="E30" s="220"/>
      <c r="F30" s="220"/>
      <c r="G30" s="220"/>
      <c r="H30" s="221"/>
      <c r="I30" s="1">
        <v>24</v>
      </c>
      <c r="J30" s="7">
        <v>0</v>
      </c>
      <c r="K30" s="7">
        <v>0</v>
      </c>
    </row>
    <row r="31" spans="1:11" ht="12.75">
      <c r="A31" s="219" t="s">
        <v>84</v>
      </c>
      <c r="B31" s="220"/>
      <c r="C31" s="220"/>
      <c r="D31" s="220"/>
      <c r="E31" s="220"/>
      <c r="F31" s="220"/>
      <c r="G31" s="220"/>
      <c r="H31" s="221"/>
      <c r="I31" s="1">
        <v>25</v>
      </c>
      <c r="J31" s="7">
        <v>65007207</v>
      </c>
      <c r="K31" s="7">
        <v>62816950.56000001</v>
      </c>
    </row>
    <row r="32" spans="1:11" ht="12.75">
      <c r="A32" s="219" t="s">
        <v>85</v>
      </c>
      <c r="B32" s="220"/>
      <c r="C32" s="220"/>
      <c r="D32" s="220"/>
      <c r="E32" s="220"/>
      <c r="F32" s="220"/>
      <c r="G32" s="220"/>
      <c r="H32" s="221"/>
      <c r="I32" s="1">
        <v>26</v>
      </c>
      <c r="J32" s="7">
        <v>2912887</v>
      </c>
      <c r="K32" s="7">
        <v>2391447.8431100002</v>
      </c>
    </row>
    <row r="33" spans="1:11" ht="12.75">
      <c r="A33" s="219" t="s">
        <v>79</v>
      </c>
      <c r="B33" s="220"/>
      <c r="C33" s="220"/>
      <c r="D33" s="220"/>
      <c r="E33" s="220"/>
      <c r="F33" s="220"/>
      <c r="G33" s="220"/>
      <c r="H33" s="221"/>
      <c r="I33" s="1">
        <v>27</v>
      </c>
      <c r="J33" s="7">
        <v>0</v>
      </c>
      <c r="K33" s="7">
        <v>0</v>
      </c>
    </row>
    <row r="34" spans="1:11" ht="12.75">
      <c r="A34" s="219" t="s">
        <v>183</v>
      </c>
      <c r="B34" s="220"/>
      <c r="C34" s="220"/>
      <c r="D34" s="220"/>
      <c r="E34" s="220"/>
      <c r="F34" s="220"/>
      <c r="G34" s="220"/>
      <c r="H34" s="221"/>
      <c r="I34" s="1">
        <v>28</v>
      </c>
      <c r="J34" s="7">
        <v>0</v>
      </c>
      <c r="K34" s="7">
        <v>0</v>
      </c>
    </row>
    <row r="35" spans="1:11" ht="12.75">
      <c r="A35" s="219" t="s">
        <v>184</v>
      </c>
      <c r="B35" s="220"/>
      <c r="C35" s="220"/>
      <c r="D35" s="220"/>
      <c r="E35" s="220"/>
      <c r="F35" s="220"/>
      <c r="G35" s="220"/>
      <c r="H35" s="221"/>
      <c r="I35" s="1">
        <v>29</v>
      </c>
      <c r="J35" s="53">
        <f>SUM(J36:J38)</f>
        <v>865635</v>
      </c>
      <c r="K35" s="53">
        <f>SUM(K36:K38)</f>
        <v>856594.46</v>
      </c>
    </row>
    <row r="36" spans="1:11" ht="12.75">
      <c r="A36" s="219" t="s">
        <v>80</v>
      </c>
      <c r="B36" s="220"/>
      <c r="C36" s="220"/>
      <c r="D36" s="220"/>
      <c r="E36" s="220"/>
      <c r="F36" s="220"/>
      <c r="G36" s="220"/>
      <c r="H36" s="221"/>
      <c r="I36" s="1">
        <v>30</v>
      </c>
      <c r="J36" s="7">
        <v>0</v>
      </c>
      <c r="K36" s="7">
        <v>0</v>
      </c>
    </row>
    <row r="37" spans="1:11" ht="12.75">
      <c r="A37" s="219" t="s">
        <v>81</v>
      </c>
      <c r="B37" s="220"/>
      <c r="C37" s="220"/>
      <c r="D37" s="220"/>
      <c r="E37" s="220"/>
      <c r="F37" s="220"/>
      <c r="G37" s="220"/>
      <c r="H37" s="221"/>
      <c r="I37" s="1">
        <v>31</v>
      </c>
      <c r="J37" s="7">
        <v>0</v>
      </c>
      <c r="K37" s="7">
        <v>0</v>
      </c>
    </row>
    <row r="38" spans="1:11" ht="12.75">
      <c r="A38" s="219" t="s">
        <v>82</v>
      </c>
      <c r="B38" s="220"/>
      <c r="C38" s="220"/>
      <c r="D38" s="220"/>
      <c r="E38" s="220"/>
      <c r="F38" s="220"/>
      <c r="G38" s="220"/>
      <c r="H38" s="221"/>
      <c r="I38" s="1">
        <v>32</v>
      </c>
      <c r="J38" s="7">
        <v>865635</v>
      </c>
      <c r="K38" s="7">
        <v>856594.46</v>
      </c>
    </row>
    <row r="39" spans="1:11" ht="12.75">
      <c r="A39" s="219" t="s">
        <v>185</v>
      </c>
      <c r="B39" s="220"/>
      <c r="C39" s="220"/>
      <c r="D39" s="220"/>
      <c r="E39" s="220"/>
      <c r="F39" s="220"/>
      <c r="G39" s="220"/>
      <c r="H39" s="221"/>
      <c r="I39" s="1">
        <v>33</v>
      </c>
      <c r="J39" s="7">
        <v>3096160</v>
      </c>
      <c r="K39" s="7">
        <v>3096915.1157477302</v>
      </c>
    </row>
    <row r="40" spans="1:11" ht="12.75">
      <c r="A40" s="222" t="s">
        <v>240</v>
      </c>
      <c r="B40" s="223"/>
      <c r="C40" s="223"/>
      <c r="D40" s="223"/>
      <c r="E40" s="223"/>
      <c r="F40" s="223"/>
      <c r="G40" s="223"/>
      <c r="H40" s="224"/>
      <c r="I40" s="1">
        <v>34</v>
      </c>
      <c r="J40" s="53">
        <f>J41+J49+J56+J64</f>
        <v>1475696782</v>
      </c>
      <c r="K40" s="53">
        <f>K41+K49+K56+K64</f>
        <v>1838350375.177446</v>
      </c>
    </row>
    <row r="41" spans="1:11" ht="12.75">
      <c r="A41" s="219" t="s">
        <v>100</v>
      </c>
      <c r="B41" s="220"/>
      <c r="C41" s="220"/>
      <c r="D41" s="220"/>
      <c r="E41" s="220"/>
      <c r="F41" s="220"/>
      <c r="G41" s="220"/>
      <c r="H41" s="221"/>
      <c r="I41" s="1">
        <v>35</v>
      </c>
      <c r="J41" s="53">
        <f>SUM(J42:J48)</f>
        <v>267667875</v>
      </c>
      <c r="K41" s="53">
        <f>SUM(K42:K48)</f>
        <v>276056861.42469126</v>
      </c>
    </row>
    <row r="42" spans="1:11" ht="12.75">
      <c r="A42" s="219" t="s">
        <v>117</v>
      </c>
      <c r="B42" s="220"/>
      <c r="C42" s="220"/>
      <c r="D42" s="220"/>
      <c r="E42" s="220"/>
      <c r="F42" s="220"/>
      <c r="G42" s="220"/>
      <c r="H42" s="221"/>
      <c r="I42" s="1">
        <v>36</v>
      </c>
      <c r="J42" s="7">
        <v>67291545</v>
      </c>
      <c r="K42" s="7">
        <v>72865424.76589963</v>
      </c>
    </row>
    <row r="43" spans="1:11" ht="12.75">
      <c r="A43" s="219" t="s">
        <v>118</v>
      </c>
      <c r="B43" s="220"/>
      <c r="C43" s="220"/>
      <c r="D43" s="220"/>
      <c r="E43" s="220"/>
      <c r="F43" s="220"/>
      <c r="G43" s="220"/>
      <c r="H43" s="221"/>
      <c r="I43" s="1">
        <v>37</v>
      </c>
      <c r="J43" s="7">
        <v>0</v>
      </c>
      <c r="K43" s="7">
        <v>64520.05</v>
      </c>
    </row>
    <row r="44" spans="1:11" ht="12.75">
      <c r="A44" s="219" t="s">
        <v>86</v>
      </c>
      <c r="B44" s="220"/>
      <c r="C44" s="220"/>
      <c r="D44" s="220"/>
      <c r="E44" s="220"/>
      <c r="F44" s="220"/>
      <c r="G44" s="220"/>
      <c r="H44" s="221"/>
      <c r="I44" s="1">
        <v>38</v>
      </c>
      <c r="J44" s="7">
        <v>32986477</v>
      </c>
      <c r="K44" s="7">
        <v>43556972.70459714</v>
      </c>
    </row>
    <row r="45" spans="1:11" ht="12.75">
      <c r="A45" s="219" t="s">
        <v>87</v>
      </c>
      <c r="B45" s="220"/>
      <c r="C45" s="220"/>
      <c r="D45" s="220"/>
      <c r="E45" s="220"/>
      <c r="F45" s="220"/>
      <c r="G45" s="220"/>
      <c r="H45" s="221"/>
      <c r="I45" s="1">
        <v>39</v>
      </c>
      <c r="J45" s="7">
        <v>166448669</v>
      </c>
      <c r="K45" s="7">
        <v>156885902.0284024</v>
      </c>
    </row>
    <row r="46" spans="1:11" ht="12.75">
      <c r="A46" s="219" t="s">
        <v>88</v>
      </c>
      <c r="B46" s="220"/>
      <c r="C46" s="220"/>
      <c r="D46" s="220"/>
      <c r="E46" s="220"/>
      <c r="F46" s="220"/>
      <c r="G46" s="220"/>
      <c r="H46" s="221"/>
      <c r="I46" s="1">
        <v>40</v>
      </c>
      <c r="J46" s="7">
        <v>277703</v>
      </c>
      <c r="K46" s="7">
        <v>674926.875792064</v>
      </c>
    </row>
    <row r="47" spans="1:11" ht="12.75">
      <c r="A47" s="219" t="s">
        <v>89</v>
      </c>
      <c r="B47" s="220"/>
      <c r="C47" s="220"/>
      <c r="D47" s="220"/>
      <c r="E47" s="220"/>
      <c r="F47" s="220"/>
      <c r="G47" s="220"/>
      <c r="H47" s="221"/>
      <c r="I47" s="1">
        <v>41</v>
      </c>
      <c r="J47" s="7">
        <v>0</v>
      </c>
      <c r="K47" s="7">
        <v>0</v>
      </c>
    </row>
    <row r="48" spans="1:11" ht="12.75">
      <c r="A48" s="219" t="s">
        <v>90</v>
      </c>
      <c r="B48" s="220"/>
      <c r="C48" s="220"/>
      <c r="D48" s="220"/>
      <c r="E48" s="220"/>
      <c r="F48" s="220"/>
      <c r="G48" s="220"/>
      <c r="H48" s="221"/>
      <c r="I48" s="1">
        <v>42</v>
      </c>
      <c r="J48" s="7">
        <v>663481</v>
      </c>
      <c r="K48" s="7">
        <v>2009115</v>
      </c>
    </row>
    <row r="49" spans="1:11" ht="12.75">
      <c r="A49" s="219" t="s">
        <v>101</v>
      </c>
      <c r="B49" s="220"/>
      <c r="C49" s="220"/>
      <c r="D49" s="220"/>
      <c r="E49" s="220"/>
      <c r="F49" s="220"/>
      <c r="G49" s="220"/>
      <c r="H49" s="221"/>
      <c r="I49" s="1">
        <v>43</v>
      </c>
      <c r="J49" s="53">
        <f>SUM(J50:J55)</f>
        <v>544804672</v>
      </c>
      <c r="K49" s="53">
        <f>SUM(K50:K55)</f>
        <v>821648891.3360595</v>
      </c>
    </row>
    <row r="50" spans="1:11" ht="12.75">
      <c r="A50" s="219" t="s">
        <v>200</v>
      </c>
      <c r="B50" s="220"/>
      <c r="C50" s="220"/>
      <c r="D50" s="220"/>
      <c r="E50" s="220"/>
      <c r="F50" s="220"/>
      <c r="G50" s="220"/>
      <c r="H50" s="221"/>
      <c r="I50" s="1">
        <v>44</v>
      </c>
      <c r="J50" s="7">
        <v>0</v>
      </c>
      <c r="K50" s="7">
        <v>0.22339582443237305</v>
      </c>
    </row>
    <row r="51" spans="1:11" ht="12.75">
      <c r="A51" s="219" t="s">
        <v>201</v>
      </c>
      <c r="B51" s="220"/>
      <c r="C51" s="220"/>
      <c r="D51" s="220"/>
      <c r="E51" s="220"/>
      <c r="F51" s="220"/>
      <c r="G51" s="220"/>
      <c r="H51" s="221"/>
      <c r="I51" s="1">
        <v>45</v>
      </c>
      <c r="J51" s="7">
        <v>471618830</v>
      </c>
      <c r="K51" s="7">
        <v>641957269.5238814</v>
      </c>
    </row>
    <row r="52" spans="1:11" ht="12.75">
      <c r="A52" s="219" t="s">
        <v>202</v>
      </c>
      <c r="B52" s="220"/>
      <c r="C52" s="220"/>
      <c r="D52" s="220"/>
      <c r="E52" s="220"/>
      <c r="F52" s="220"/>
      <c r="G52" s="220"/>
      <c r="H52" s="221"/>
      <c r="I52" s="1">
        <v>46</v>
      </c>
      <c r="J52" s="7">
        <v>0</v>
      </c>
      <c r="K52" s="7">
        <v>0</v>
      </c>
    </row>
    <row r="53" spans="1:11" ht="12.75">
      <c r="A53" s="219" t="s">
        <v>203</v>
      </c>
      <c r="B53" s="220"/>
      <c r="C53" s="220"/>
      <c r="D53" s="220"/>
      <c r="E53" s="220"/>
      <c r="F53" s="220"/>
      <c r="G53" s="220"/>
      <c r="H53" s="221"/>
      <c r="I53" s="1">
        <v>47</v>
      </c>
      <c r="J53" s="7">
        <v>579598</v>
      </c>
      <c r="K53" s="7">
        <v>528280.3015324448</v>
      </c>
    </row>
    <row r="54" spans="1:11" ht="12.75">
      <c r="A54" s="219" t="s">
        <v>10</v>
      </c>
      <c r="B54" s="220"/>
      <c r="C54" s="220"/>
      <c r="D54" s="220"/>
      <c r="E54" s="220"/>
      <c r="F54" s="220"/>
      <c r="G54" s="220"/>
      <c r="H54" s="221"/>
      <c r="I54" s="1">
        <v>48</v>
      </c>
      <c r="J54" s="7">
        <v>14298407</v>
      </c>
      <c r="K54" s="7">
        <v>14906991.118211258</v>
      </c>
    </row>
    <row r="55" spans="1:13" ht="12.75">
      <c r="A55" s="219" t="s">
        <v>11</v>
      </c>
      <c r="B55" s="220"/>
      <c r="C55" s="220"/>
      <c r="D55" s="220"/>
      <c r="E55" s="220"/>
      <c r="F55" s="220"/>
      <c r="G55" s="220"/>
      <c r="H55" s="221"/>
      <c r="I55" s="1">
        <v>49</v>
      </c>
      <c r="J55" s="7">
        <v>58307837</v>
      </c>
      <c r="K55" s="7">
        <v>164256350.16903856</v>
      </c>
      <c r="L55" s="129"/>
      <c r="M55" s="128"/>
    </row>
    <row r="56" spans="1:11" ht="12.75">
      <c r="A56" s="219" t="s">
        <v>102</v>
      </c>
      <c r="B56" s="220"/>
      <c r="C56" s="220"/>
      <c r="D56" s="220"/>
      <c r="E56" s="220"/>
      <c r="F56" s="220"/>
      <c r="G56" s="220"/>
      <c r="H56" s="221"/>
      <c r="I56" s="1">
        <v>50</v>
      </c>
      <c r="J56" s="53">
        <f>SUM(J57:J63)</f>
        <v>641582151</v>
      </c>
      <c r="K56" s="53">
        <f>SUM(K57:K63)</f>
        <v>685390658.3507645</v>
      </c>
    </row>
    <row r="57" spans="1:11" ht="12.75">
      <c r="A57" s="219" t="s">
        <v>76</v>
      </c>
      <c r="B57" s="220"/>
      <c r="C57" s="220"/>
      <c r="D57" s="220"/>
      <c r="E57" s="220"/>
      <c r="F57" s="220"/>
      <c r="G57" s="220"/>
      <c r="H57" s="221"/>
      <c r="I57" s="1">
        <v>51</v>
      </c>
      <c r="J57" s="7">
        <v>0</v>
      </c>
      <c r="K57" s="7">
        <v>0</v>
      </c>
    </row>
    <row r="58" spans="1:11" ht="12.75">
      <c r="A58" s="219" t="s">
        <v>77</v>
      </c>
      <c r="B58" s="220"/>
      <c r="C58" s="220"/>
      <c r="D58" s="220"/>
      <c r="E58" s="220"/>
      <c r="F58" s="220"/>
      <c r="G58" s="220"/>
      <c r="H58" s="221"/>
      <c r="I58" s="1">
        <v>52</v>
      </c>
      <c r="J58" s="7">
        <v>0</v>
      </c>
      <c r="K58" s="7">
        <v>-0.07681548595428467</v>
      </c>
    </row>
    <row r="59" spans="1:11" ht="12.75">
      <c r="A59" s="219" t="s">
        <v>242</v>
      </c>
      <c r="B59" s="220"/>
      <c r="C59" s="220"/>
      <c r="D59" s="220"/>
      <c r="E59" s="220"/>
      <c r="F59" s="220"/>
      <c r="G59" s="220"/>
      <c r="H59" s="221"/>
      <c r="I59" s="1">
        <v>53</v>
      </c>
      <c r="J59" s="7">
        <v>0</v>
      </c>
      <c r="K59" s="7">
        <v>0</v>
      </c>
    </row>
    <row r="60" spans="1:11" ht="12.75">
      <c r="A60" s="219" t="s">
        <v>83</v>
      </c>
      <c r="B60" s="220"/>
      <c r="C60" s="220"/>
      <c r="D60" s="220"/>
      <c r="E60" s="220"/>
      <c r="F60" s="220"/>
      <c r="G60" s="220"/>
      <c r="H60" s="221"/>
      <c r="I60" s="1">
        <v>54</v>
      </c>
      <c r="J60" s="7">
        <v>0</v>
      </c>
      <c r="K60" s="7">
        <v>0</v>
      </c>
    </row>
    <row r="61" spans="1:16" ht="12.75">
      <c r="A61" s="219" t="s">
        <v>84</v>
      </c>
      <c r="B61" s="220"/>
      <c r="C61" s="220"/>
      <c r="D61" s="220"/>
      <c r="E61" s="220"/>
      <c r="F61" s="220"/>
      <c r="G61" s="220"/>
      <c r="H61" s="221"/>
      <c r="I61" s="1">
        <v>55</v>
      </c>
      <c r="J61" s="7">
        <v>6744931</v>
      </c>
      <c r="K61" s="7">
        <v>5865405.319999993</v>
      </c>
      <c r="L61" s="129"/>
      <c r="M61" s="128"/>
      <c r="P61" s="131"/>
    </row>
    <row r="62" spans="1:11" ht="12.75">
      <c r="A62" s="219" t="s">
        <v>85</v>
      </c>
      <c r="B62" s="220"/>
      <c r="C62" s="220"/>
      <c r="D62" s="220"/>
      <c r="E62" s="220"/>
      <c r="F62" s="220"/>
      <c r="G62" s="220"/>
      <c r="H62" s="221"/>
      <c r="I62" s="1">
        <v>56</v>
      </c>
      <c r="J62" s="7">
        <v>634835681</v>
      </c>
      <c r="K62" s="7">
        <v>679523742.152</v>
      </c>
    </row>
    <row r="63" spans="1:11" ht="12.75">
      <c r="A63" s="219" t="s">
        <v>46</v>
      </c>
      <c r="B63" s="220"/>
      <c r="C63" s="220"/>
      <c r="D63" s="220"/>
      <c r="E63" s="220"/>
      <c r="F63" s="220"/>
      <c r="G63" s="220"/>
      <c r="H63" s="221"/>
      <c r="I63" s="1">
        <v>57</v>
      </c>
      <c r="J63" s="7">
        <v>1539</v>
      </c>
      <c r="K63" s="7">
        <v>1510.95558</v>
      </c>
    </row>
    <row r="64" spans="1:11" ht="12.75">
      <c r="A64" s="219" t="s">
        <v>207</v>
      </c>
      <c r="B64" s="220"/>
      <c r="C64" s="220"/>
      <c r="D64" s="220"/>
      <c r="E64" s="220"/>
      <c r="F64" s="220"/>
      <c r="G64" s="220"/>
      <c r="H64" s="221"/>
      <c r="I64" s="1">
        <v>58</v>
      </c>
      <c r="J64" s="7">
        <v>21642084</v>
      </c>
      <c r="K64" s="7">
        <v>55253964.065930486</v>
      </c>
    </row>
    <row r="65" spans="1:11" ht="12.75">
      <c r="A65" s="222" t="s">
        <v>56</v>
      </c>
      <c r="B65" s="223"/>
      <c r="C65" s="223"/>
      <c r="D65" s="223"/>
      <c r="E65" s="223"/>
      <c r="F65" s="223"/>
      <c r="G65" s="223"/>
      <c r="H65" s="224"/>
      <c r="I65" s="1">
        <v>59</v>
      </c>
      <c r="J65" s="7">
        <v>21410395</v>
      </c>
      <c r="K65" s="7">
        <v>39809146.072825864</v>
      </c>
    </row>
    <row r="66" spans="1:11" ht="12.75">
      <c r="A66" s="222" t="s">
        <v>241</v>
      </c>
      <c r="B66" s="223"/>
      <c r="C66" s="223"/>
      <c r="D66" s="223"/>
      <c r="E66" s="223"/>
      <c r="F66" s="223"/>
      <c r="G66" s="223"/>
      <c r="H66" s="224"/>
      <c r="I66" s="1">
        <v>60</v>
      </c>
      <c r="J66" s="53">
        <f>J7+J8+J40+J65</f>
        <v>2415691042.52037</v>
      </c>
      <c r="K66" s="53">
        <f>K7+K8+K40+K65</f>
        <v>2771180684.389498</v>
      </c>
    </row>
    <row r="67" spans="1:11" ht="12.75">
      <c r="A67" s="234" t="s">
        <v>91</v>
      </c>
      <c r="B67" s="235"/>
      <c r="C67" s="235"/>
      <c r="D67" s="235"/>
      <c r="E67" s="235"/>
      <c r="F67" s="235"/>
      <c r="G67" s="235"/>
      <c r="H67" s="236"/>
      <c r="I67" s="4">
        <v>61</v>
      </c>
      <c r="J67" s="8">
        <v>691827</v>
      </c>
      <c r="K67" s="8">
        <v>10991601.355731</v>
      </c>
    </row>
    <row r="68" spans="1:11" ht="12.75">
      <c r="A68" s="211" t="s">
        <v>58</v>
      </c>
      <c r="B68" s="237"/>
      <c r="C68" s="237"/>
      <c r="D68" s="237"/>
      <c r="E68" s="237"/>
      <c r="F68" s="237"/>
      <c r="G68" s="237"/>
      <c r="H68" s="237"/>
      <c r="I68" s="237"/>
      <c r="J68" s="237"/>
      <c r="K68" s="238"/>
    </row>
    <row r="69" spans="1:11" ht="12.75">
      <c r="A69" s="215" t="s">
        <v>191</v>
      </c>
      <c r="B69" s="216"/>
      <c r="C69" s="216"/>
      <c r="D69" s="216"/>
      <c r="E69" s="216"/>
      <c r="F69" s="216"/>
      <c r="G69" s="216"/>
      <c r="H69" s="233"/>
      <c r="I69" s="3">
        <v>62</v>
      </c>
      <c r="J69" s="54">
        <f>J70+J71+J72+J78+J79+J82+J85</f>
        <v>1232431048.973172</v>
      </c>
      <c r="K69" s="54">
        <f>K70+K71+K72+K78+K79+K82+K85</f>
        <v>1293976585.1370168</v>
      </c>
    </row>
    <row r="70" spans="1:11" ht="12.75">
      <c r="A70" s="219" t="s">
        <v>141</v>
      </c>
      <c r="B70" s="220"/>
      <c r="C70" s="220"/>
      <c r="D70" s="220"/>
      <c r="E70" s="220"/>
      <c r="F70" s="220"/>
      <c r="G70" s="220"/>
      <c r="H70" s="221"/>
      <c r="I70" s="1">
        <v>63</v>
      </c>
      <c r="J70" s="7">
        <v>84078800</v>
      </c>
      <c r="K70" s="7">
        <v>84078799.55604237</v>
      </c>
    </row>
    <row r="71" spans="1:11" ht="12.75">
      <c r="A71" s="219" t="s">
        <v>142</v>
      </c>
      <c r="B71" s="220"/>
      <c r="C71" s="220"/>
      <c r="D71" s="220"/>
      <c r="E71" s="220"/>
      <c r="F71" s="220"/>
      <c r="G71" s="220"/>
      <c r="H71" s="221"/>
      <c r="I71" s="1">
        <v>64</v>
      </c>
      <c r="J71" s="7">
        <v>0</v>
      </c>
      <c r="K71" s="7">
        <v>0</v>
      </c>
    </row>
    <row r="72" spans="1:11" ht="12.75">
      <c r="A72" s="219" t="s">
        <v>143</v>
      </c>
      <c r="B72" s="220"/>
      <c r="C72" s="220"/>
      <c r="D72" s="220"/>
      <c r="E72" s="220"/>
      <c r="F72" s="220"/>
      <c r="G72" s="220"/>
      <c r="H72" s="221"/>
      <c r="I72" s="1">
        <v>65</v>
      </c>
      <c r="J72" s="53">
        <f>J73+J74-J75+J76+J77</f>
        <v>-23081520</v>
      </c>
      <c r="K72" s="53">
        <f>K73+K74-K75+K76+K77</f>
        <v>-23521047.392197702</v>
      </c>
    </row>
    <row r="73" spans="1:11" ht="12.75">
      <c r="A73" s="219" t="s">
        <v>144</v>
      </c>
      <c r="B73" s="220"/>
      <c r="C73" s="220"/>
      <c r="D73" s="220"/>
      <c r="E73" s="220"/>
      <c r="F73" s="220"/>
      <c r="G73" s="220"/>
      <c r="H73" s="221"/>
      <c r="I73" s="1">
        <v>66</v>
      </c>
      <c r="J73" s="7">
        <v>22294392</v>
      </c>
      <c r="K73" s="7">
        <v>21935305.13817</v>
      </c>
    </row>
    <row r="74" spans="1:11" ht="12.75">
      <c r="A74" s="219" t="s">
        <v>145</v>
      </c>
      <c r="B74" s="220"/>
      <c r="C74" s="220"/>
      <c r="D74" s="220"/>
      <c r="E74" s="220"/>
      <c r="F74" s="220"/>
      <c r="G74" s="220"/>
      <c r="H74" s="221"/>
      <c r="I74" s="1">
        <v>67</v>
      </c>
      <c r="J74" s="7">
        <v>0</v>
      </c>
      <c r="K74" s="7">
        <v>0</v>
      </c>
    </row>
    <row r="75" spans="1:11" ht="12.75">
      <c r="A75" s="219" t="s">
        <v>133</v>
      </c>
      <c r="B75" s="220"/>
      <c r="C75" s="220"/>
      <c r="D75" s="220"/>
      <c r="E75" s="220"/>
      <c r="F75" s="220"/>
      <c r="G75" s="220"/>
      <c r="H75" s="221"/>
      <c r="I75" s="1">
        <v>68</v>
      </c>
      <c r="J75" s="7">
        <v>0</v>
      </c>
      <c r="K75" s="7">
        <v>0</v>
      </c>
    </row>
    <row r="76" spans="1:11" ht="12.75">
      <c r="A76" s="219" t="s">
        <v>134</v>
      </c>
      <c r="B76" s="220"/>
      <c r="C76" s="220"/>
      <c r="D76" s="220"/>
      <c r="E76" s="220"/>
      <c r="F76" s="220"/>
      <c r="G76" s="220"/>
      <c r="H76" s="221"/>
      <c r="I76" s="1">
        <v>69</v>
      </c>
      <c r="J76" s="7">
        <v>0</v>
      </c>
      <c r="K76" s="7">
        <v>0</v>
      </c>
    </row>
    <row r="77" spans="1:11" ht="12.75">
      <c r="A77" s="219" t="s">
        <v>135</v>
      </c>
      <c r="B77" s="220"/>
      <c r="C77" s="220"/>
      <c r="D77" s="220"/>
      <c r="E77" s="220"/>
      <c r="F77" s="220"/>
      <c r="G77" s="220"/>
      <c r="H77" s="221"/>
      <c r="I77" s="1">
        <v>70</v>
      </c>
      <c r="J77" s="7">
        <v>-45375912</v>
      </c>
      <c r="K77" s="7">
        <v>-45456352.5303677</v>
      </c>
    </row>
    <row r="78" spans="1:12" ht="12.75">
      <c r="A78" s="219" t="s">
        <v>136</v>
      </c>
      <c r="B78" s="220"/>
      <c r="C78" s="220"/>
      <c r="D78" s="220"/>
      <c r="E78" s="220"/>
      <c r="F78" s="220"/>
      <c r="G78" s="220"/>
      <c r="H78" s="221"/>
      <c r="I78" s="1">
        <v>71</v>
      </c>
      <c r="J78" s="7">
        <v>147110999.973172</v>
      </c>
      <c r="K78" s="7">
        <v>146273051.973172</v>
      </c>
      <c r="L78" s="131"/>
    </row>
    <row r="79" spans="1:11" ht="12.75">
      <c r="A79" s="219" t="s">
        <v>238</v>
      </c>
      <c r="B79" s="220"/>
      <c r="C79" s="220"/>
      <c r="D79" s="220"/>
      <c r="E79" s="220"/>
      <c r="F79" s="220"/>
      <c r="G79" s="220"/>
      <c r="H79" s="221"/>
      <c r="I79" s="1">
        <v>72</v>
      </c>
      <c r="J79" s="53">
        <f>J80-J81</f>
        <v>1327888777</v>
      </c>
      <c r="K79" s="53">
        <f>K80-K81</f>
        <v>1017766834.6463432</v>
      </c>
    </row>
    <row r="80" spans="1:13" ht="12.75">
      <c r="A80" s="230" t="s">
        <v>169</v>
      </c>
      <c r="B80" s="231"/>
      <c r="C80" s="231"/>
      <c r="D80" s="231"/>
      <c r="E80" s="231"/>
      <c r="F80" s="231"/>
      <c r="G80" s="231"/>
      <c r="H80" s="232"/>
      <c r="I80" s="1">
        <v>73</v>
      </c>
      <c r="J80" s="7">
        <v>1327888777</v>
      </c>
      <c r="K80" s="7">
        <v>1017766834.6463432</v>
      </c>
      <c r="L80" s="131"/>
      <c r="M80" s="131"/>
    </row>
    <row r="81" spans="1:11" ht="12.75">
      <c r="A81" s="230" t="s">
        <v>170</v>
      </c>
      <c r="B81" s="231"/>
      <c r="C81" s="231"/>
      <c r="D81" s="231"/>
      <c r="E81" s="231"/>
      <c r="F81" s="231"/>
      <c r="G81" s="231"/>
      <c r="H81" s="232"/>
      <c r="I81" s="1">
        <v>74</v>
      </c>
      <c r="J81" s="7">
        <v>0</v>
      </c>
      <c r="K81" s="7">
        <v>0</v>
      </c>
    </row>
    <row r="82" spans="1:11" ht="12.75">
      <c r="A82" s="219" t="s">
        <v>239</v>
      </c>
      <c r="B82" s="220"/>
      <c r="C82" s="220"/>
      <c r="D82" s="220"/>
      <c r="E82" s="220"/>
      <c r="F82" s="220"/>
      <c r="G82" s="220"/>
      <c r="H82" s="221"/>
      <c r="I82" s="1">
        <v>75</v>
      </c>
      <c r="J82" s="53">
        <f>J83-J84</f>
        <v>-313942867</v>
      </c>
      <c r="K82" s="53">
        <f>K83-K84</f>
        <v>59157904.35365677</v>
      </c>
    </row>
    <row r="83" spans="1:13" ht="12.75">
      <c r="A83" s="230" t="s">
        <v>171</v>
      </c>
      <c r="B83" s="231"/>
      <c r="C83" s="231"/>
      <c r="D83" s="231"/>
      <c r="E83" s="231"/>
      <c r="F83" s="231"/>
      <c r="G83" s="231"/>
      <c r="H83" s="232"/>
      <c r="I83" s="1">
        <v>76</v>
      </c>
      <c r="J83" s="7">
        <v>0</v>
      </c>
      <c r="K83" s="7">
        <v>59157904.35365677</v>
      </c>
      <c r="L83" s="131"/>
      <c r="M83" s="131"/>
    </row>
    <row r="84" spans="1:11" ht="12.75">
      <c r="A84" s="230" t="s">
        <v>172</v>
      </c>
      <c r="B84" s="231"/>
      <c r="C84" s="231"/>
      <c r="D84" s="231"/>
      <c r="E84" s="231"/>
      <c r="F84" s="231"/>
      <c r="G84" s="231"/>
      <c r="H84" s="232"/>
      <c r="I84" s="1">
        <v>77</v>
      </c>
      <c r="J84" s="7">
        <v>313942867</v>
      </c>
      <c r="K84" s="7">
        <v>0</v>
      </c>
    </row>
    <row r="85" spans="1:11" ht="12.75">
      <c r="A85" s="219" t="s">
        <v>173</v>
      </c>
      <c r="B85" s="220"/>
      <c r="C85" s="220"/>
      <c r="D85" s="220"/>
      <c r="E85" s="220"/>
      <c r="F85" s="220"/>
      <c r="G85" s="220"/>
      <c r="H85" s="221"/>
      <c r="I85" s="1">
        <v>78</v>
      </c>
      <c r="J85" s="7">
        <v>10376859</v>
      </c>
      <c r="K85" s="7">
        <v>10221042</v>
      </c>
    </row>
    <row r="86" spans="1:11" ht="12.75">
      <c r="A86" s="222" t="s">
        <v>19</v>
      </c>
      <c r="B86" s="223"/>
      <c r="C86" s="223"/>
      <c r="D86" s="223"/>
      <c r="E86" s="223"/>
      <c r="F86" s="223"/>
      <c r="G86" s="223"/>
      <c r="H86" s="224"/>
      <c r="I86" s="1">
        <v>79</v>
      </c>
      <c r="J86" s="53">
        <f>SUM(J87:J89)</f>
        <v>4949345</v>
      </c>
      <c r="K86" s="53">
        <f>SUM(K87:K89)</f>
        <v>4843412.46411561</v>
      </c>
    </row>
    <row r="87" spans="1:11" ht="12.75">
      <c r="A87" s="219" t="s">
        <v>129</v>
      </c>
      <c r="B87" s="220"/>
      <c r="C87" s="220"/>
      <c r="D87" s="220"/>
      <c r="E87" s="220"/>
      <c r="F87" s="220"/>
      <c r="G87" s="220"/>
      <c r="H87" s="221"/>
      <c r="I87" s="1">
        <v>80</v>
      </c>
      <c r="J87" s="7">
        <v>4949345</v>
      </c>
      <c r="K87" s="7">
        <v>4843412.46411561</v>
      </c>
    </row>
    <row r="88" spans="1:11" ht="12.75">
      <c r="A88" s="219" t="s">
        <v>130</v>
      </c>
      <c r="B88" s="220"/>
      <c r="C88" s="220"/>
      <c r="D88" s="220"/>
      <c r="E88" s="220"/>
      <c r="F88" s="220"/>
      <c r="G88" s="220"/>
      <c r="H88" s="221"/>
      <c r="I88" s="1">
        <v>81</v>
      </c>
      <c r="J88" s="7">
        <v>0</v>
      </c>
      <c r="K88" s="7">
        <v>0</v>
      </c>
    </row>
    <row r="89" spans="1:11" ht="12.75">
      <c r="A89" s="219" t="s">
        <v>131</v>
      </c>
      <c r="B89" s="220"/>
      <c r="C89" s="220"/>
      <c r="D89" s="220"/>
      <c r="E89" s="220"/>
      <c r="F89" s="220"/>
      <c r="G89" s="220"/>
      <c r="H89" s="221"/>
      <c r="I89" s="1">
        <v>82</v>
      </c>
      <c r="J89" s="7">
        <v>0</v>
      </c>
      <c r="K89" s="7">
        <v>0</v>
      </c>
    </row>
    <row r="90" spans="1:11" ht="12.75">
      <c r="A90" s="222" t="s">
        <v>20</v>
      </c>
      <c r="B90" s="223"/>
      <c r="C90" s="223"/>
      <c r="D90" s="223"/>
      <c r="E90" s="223"/>
      <c r="F90" s="223"/>
      <c r="G90" s="223"/>
      <c r="H90" s="224"/>
      <c r="I90" s="1">
        <v>83</v>
      </c>
      <c r="J90" s="53">
        <f>SUM(J91:J99)</f>
        <v>168838116</v>
      </c>
      <c r="K90" s="53">
        <f>SUM(K91:K99)</f>
        <v>165847788.29003432</v>
      </c>
    </row>
    <row r="91" spans="1:11" ht="12.75">
      <c r="A91" s="219" t="s">
        <v>132</v>
      </c>
      <c r="B91" s="220"/>
      <c r="C91" s="220"/>
      <c r="D91" s="220"/>
      <c r="E91" s="220"/>
      <c r="F91" s="220"/>
      <c r="G91" s="220"/>
      <c r="H91" s="221"/>
      <c r="I91" s="1">
        <v>84</v>
      </c>
      <c r="J91" s="7">
        <v>0</v>
      </c>
      <c r="K91" s="7">
        <v>0</v>
      </c>
    </row>
    <row r="92" spans="1:11" ht="12.75">
      <c r="A92" s="219" t="s">
        <v>243</v>
      </c>
      <c r="B92" s="220"/>
      <c r="C92" s="220"/>
      <c r="D92" s="220"/>
      <c r="E92" s="220"/>
      <c r="F92" s="220"/>
      <c r="G92" s="220"/>
      <c r="H92" s="221"/>
      <c r="I92" s="1">
        <v>85</v>
      </c>
      <c r="J92" s="7">
        <v>26515930</v>
      </c>
      <c r="K92" s="7">
        <v>25985666.118122</v>
      </c>
    </row>
    <row r="93" spans="1:11" ht="12.75">
      <c r="A93" s="219" t="s">
        <v>0</v>
      </c>
      <c r="B93" s="220"/>
      <c r="C93" s="220"/>
      <c r="D93" s="220"/>
      <c r="E93" s="220"/>
      <c r="F93" s="220"/>
      <c r="G93" s="220"/>
      <c r="H93" s="221"/>
      <c r="I93" s="1">
        <v>86</v>
      </c>
      <c r="J93" s="7">
        <v>113366850</v>
      </c>
      <c r="K93" s="7">
        <v>111099750</v>
      </c>
    </row>
    <row r="94" spans="1:11" ht="12.75">
      <c r="A94" s="219" t="s">
        <v>244</v>
      </c>
      <c r="B94" s="220"/>
      <c r="C94" s="220"/>
      <c r="D94" s="220"/>
      <c r="E94" s="220"/>
      <c r="F94" s="220"/>
      <c r="G94" s="220"/>
      <c r="H94" s="221"/>
      <c r="I94" s="1">
        <v>87</v>
      </c>
      <c r="J94" s="7">
        <v>0</v>
      </c>
      <c r="K94" s="7">
        <v>0</v>
      </c>
    </row>
    <row r="95" spans="1:11" ht="12.75">
      <c r="A95" s="219" t="s">
        <v>245</v>
      </c>
      <c r="B95" s="220"/>
      <c r="C95" s="220"/>
      <c r="D95" s="220"/>
      <c r="E95" s="220"/>
      <c r="F95" s="220"/>
      <c r="G95" s="220"/>
      <c r="H95" s="221"/>
      <c r="I95" s="1">
        <v>88</v>
      </c>
      <c r="J95" s="7">
        <v>0</v>
      </c>
      <c r="K95" s="7">
        <v>0</v>
      </c>
    </row>
    <row r="96" spans="1:11" ht="12.75">
      <c r="A96" s="219" t="s">
        <v>246</v>
      </c>
      <c r="B96" s="220"/>
      <c r="C96" s="220"/>
      <c r="D96" s="220"/>
      <c r="E96" s="220"/>
      <c r="F96" s="220"/>
      <c r="G96" s="220"/>
      <c r="H96" s="221"/>
      <c r="I96" s="1">
        <v>89</v>
      </c>
      <c r="J96" s="7">
        <v>0</v>
      </c>
      <c r="K96" s="7">
        <v>0</v>
      </c>
    </row>
    <row r="97" spans="1:11" ht="12.75">
      <c r="A97" s="219" t="s">
        <v>94</v>
      </c>
      <c r="B97" s="220"/>
      <c r="C97" s="220"/>
      <c r="D97" s="220"/>
      <c r="E97" s="220"/>
      <c r="F97" s="220"/>
      <c r="G97" s="220"/>
      <c r="H97" s="221"/>
      <c r="I97" s="1">
        <v>90</v>
      </c>
      <c r="J97" s="7">
        <v>0</v>
      </c>
      <c r="K97" s="7">
        <v>0</v>
      </c>
    </row>
    <row r="98" spans="1:11" ht="12.75">
      <c r="A98" s="219" t="s">
        <v>92</v>
      </c>
      <c r="B98" s="220"/>
      <c r="C98" s="220"/>
      <c r="D98" s="220"/>
      <c r="E98" s="220"/>
      <c r="F98" s="220"/>
      <c r="G98" s="220"/>
      <c r="H98" s="221"/>
      <c r="I98" s="1">
        <v>91</v>
      </c>
      <c r="J98" s="7">
        <v>0</v>
      </c>
      <c r="K98" s="7">
        <v>0</v>
      </c>
    </row>
    <row r="99" spans="1:11" ht="12.75">
      <c r="A99" s="219" t="s">
        <v>93</v>
      </c>
      <c r="B99" s="220"/>
      <c r="C99" s="220"/>
      <c r="D99" s="220"/>
      <c r="E99" s="220"/>
      <c r="F99" s="220"/>
      <c r="G99" s="220"/>
      <c r="H99" s="221"/>
      <c r="I99" s="1">
        <v>92</v>
      </c>
      <c r="J99" s="7">
        <v>28955336</v>
      </c>
      <c r="K99" s="7">
        <v>28762372.1719123</v>
      </c>
    </row>
    <row r="100" spans="1:11" ht="12.75">
      <c r="A100" s="222" t="s">
        <v>21</v>
      </c>
      <c r="B100" s="223"/>
      <c r="C100" s="223"/>
      <c r="D100" s="223"/>
      <c r="E100" s="223"/>
      <c r="F100" s="223"/>
      <c r="G100" s="223"/>
      <c r="H100" s="224"/>
      <c r="I100" s="1">
        <v>93</v>
      </c>
      <c r="J100" s="53">
        <f>SUM(J101:J112)</f>
        <v>1005366966</v>
      </c>
      <c r="K100" s="53">
        <f>SUM(K101:K112)</f>
        <v>1266041008.3590038</v>
      </c>
    </row>
    <row r="101" spans="1:11" ht="12.75">
      <c r="A101" s="219" t="s">
        <v>132</v>
      </c>
      <c r="B101" s="220"/>
      <c r="C101" s="220"/>
      <c r="D101" s="220"/>
      <c r="E101" s="220"/>
      <c r="F101" s="220"/>
      <c r="G101" s="220"/>
      <c r="H101" s="221"/>
      <c r="I101" s="1">
        <v>94</v>
      </c>
      <c r="J101" s="7">
        <v>0</v>
      </c>
      <c r="K101" s="7">
        <v>0</v>
      </c>
    </row>
    <row r="102" spans="1:11" ht="12.75">
      <c r="A102" s="219" t="s">
        <v>243</v>
      </c>
      <c r="B102" s="220"/>
      <c r="C102" s="220"/>
      <c r="D102" s="220"/>
      <c r="E102" s="220"/>
      <c r="F102" s="220"/>
      <c r="G102" s="220"/>
      <c r="H102" s="221"/>
      <c r="I102" s="1">
        <v>95</v>
      </c>
      <c r="J102" s="7">
        <v>85768465</v>
      </c>
      <c r="K102" s="7">
        <v>208962221.89640847</v>
      </c>
    </row>
    <row r="103" spans="1:11" ht="12.75">
      <c r="A103" s="219" t="s">
        <v>0</v>
      </c>
      <c r="B103" s="220"/>
      <c r="C103" s="220"/>
      <c r="D103" s="220"/>
      <c r="E103" s="220"/>
      <c r="F103" s="220"/>
      <c r="G103" s="220"/>
      <c r="H103" s="221"/>
      <c r="I103" s="1">
        <v>96</v>
      </c>
      <c r="J103" s="7">
        <v>19321175</v>
      </c>
      <c r="K103" s="7">
        <v>21050906.275944002</v>
      </c>
    </row>
    <row r="104" spans="1:11" ht="12.75">
      <c r="A104" s="219" t="s">
        <v>244</v>
      </c>
      <c r="B104" s="220"/>
      <c r="C104" s="220"/>
      <c r="D104" s="220"/>
      <c r="E104" s="220"/>
      <c r="F104" s="220"/>
      <c r="G104" s="220"/>
      <c r="H104" s="221"/>
      <c r="I104" s="1">
        <v>97</v>
      </c>
      <c r="J104" s="7">
        <v>52259163</v>
      </c>
      <c r="K104" s="7">
        <v>50969317.317879334</v>
      </c>
    </row>
    <row r="105" spans="1:11" ht="12.75">
      <c r="A105" s="219" t="s">
        <v>245</v>
      </c>
      <c r="B105" s="220"/>
      <c r="C105" s="220"/>
      <c r="D105" s="220"/>
      <c r="E105" s="220"/>
      <c r="F105" s="220"/>
      <c r="G105" s="220"/>
      <c r="H105" s="221"/>
      <c r="I105" s="1">
        <v>98</v>
      </c>
      <c r="J105" s="7">
        <v>547813307</v>
      </c>
      <c r="K105" s="7">
        <v>593508087.3774788</v>
      </c>
    </row>
    <row r="106" spans="1:11" ht="12.75">
      <c r="A106" s="219" t="s">
        <v>246</v>
      </c>
      <c r="B106" s="220"/>
      <c r="C106" s="220"/>
      <c r="D106" s="220"/>
      <c r="E106" s="220"/>
      <c r="F106" s="220"/>
      <c r="G106" s="220"/>
      <c r="H106" s="221"/>
      <c r="I106" s="1">
        <v>99</v>
      </c>
      <c r="J106" s="7">
        <v>145280845</v>
      </c>
      <c r="K106" s="7">
        <v>259386444.12</v>
      </c>
    </row>
    <row r="107" spans="1:11" ht="12.75">
      <c r="A107" s="219" t="s">
        <v>94</v>
      </c>
      <c r="B107" s="220"/>
      <c r="C107" s="220"/>
      <c r="D107" s="220"/>
      <c r="E107" s="220"/>
      <c r="F107" s="220"/>
      <c r="G107" s="220"/>
      <c r="H107" s="221"/>
      <c r="I107" s="1">
        <v>100</v>
      </c>
      <c r="J107" s="7">
        <v>0</v>
      </c>
      <c r="K107" s="7">
        <v>0</v>
      </c>
    </row>
    <row r="108" spans="1:11" ht="12.75">
      <c r="A108" s="219" t="s">
        <v>95</v>
      </c>
      <c r="B108" s="220"/>
      <c r="C108" s="220"/>
      <c r="D108" s="220"/>
      <c r="E108" s="220"/>
      <c r="F108" s="220"/>
      <c r="G108" s="220"/>
      <c r="H108" s="221"/>
      <c r="I108" s="1">
        <v>101</v>
      </c>
      <c r="J108" s="7">
        <v>21407368</v>
      </c>
      <c r="K108" s="7">
        <v>15445659.920940727</v>
      </c>
    </row>
    <row r="109" spans="1:11" ht="12.75">
      <c r="A109" s="219" t="s">
        <v>96</v>
      </c>
      <c r="B109" s="220"/>
      <c r="C109" s="220"/>
      <c r="D109" s="220"/>
      <c r="E109" s="220"/>
      <c r="F109" s="220"/>
      <c r="G109" s="220"/>
      <c r="H109" s="221"/>
      <c r="I109" s="1">
        <v>102</v>
      </c>
      <c r="J109" s="7">
        <v>26823876</v>
      </c>
      <c r="K109" s="7">
        <v>25486497</v>
      </c>
    </row>
    <row r="110" spans="1:11" ht="12.75">
      <c r="A110" s="219" t="s">
        <v>99</v>
      </c>
      <c r="B110" s="220"/>
      <c r="C110" s="220"/>
      <c r="D110" s="220"/>
      <c r="E110" s="220"/>
      <c r="F110" s="220"/>
      <c r="G110" s="220"/>
      <c r="H110" s="221"/>
      <c r="I110" s="1">
        <v>103</v>
      </c>
      <c r="J110" s="7">
        <v>190441</v>
      </c>
      <c r="K110" s="7">
        <v>186632.45035272</v>
      </c>
    </row>
    <row r="111" spans="1:11" ht="12.75">
      <c r="A111" s="219" t="s">
        <v>97</v>
      </c>
      <c r="B111" s="220"/>
      <c r="C111" s="220"/>
      <c r="D111" s="220"/>
      <c r="E111" s="220"/>
      <c r="F111" s="220"/>
      <c r="G111" s="220"/>
      <c r="H111" s="221"/>
      <c r="I111" s="1">
        <v>104</v>
      </c>
      <c r="J111" s="7">
        <v>0</v>
      </c>
      <c r="K111" s="7">
        <v>0</v>
      </c>
    </row>
    <row r="112" spans="1:11" ht="12.75">
      <c r="A112" s="219" t="s">
        <v>98</v>
      </c>
      <c r="B112" s="220"/>
      <c r="C112" s="220"/>
      <c r="D112" s="220"/>
      <c r="E112" s="220"/>
      <c r="F112" s="220"/>
      <c r="G112" s="220"/>
      <c r="H112" s="221"/>
      <c r="I112" s="1">
        <v>105</v>
      </c>
      <c r="J112" s="7">
        <v>106502326</v>
      </c>
      <c r="K112" s="7">
        <v>91045242</v>
      </c>
    </row>
    <row r="113" spans="1:11" ht="12.75">
      <c r="A113" s="222" t="s">
        <v>1</v>
      </c>
      <c r="B113" s="223"/>
      <c r="C113" s="223"/>
      <c r="D113" s="223"/>
      <c r="E113" s="223"/>
      <c r="F113" s="223"/>
      <c r="G113" s="223"/>
      <c r="H113" s="224"/>
      <c r="I113" s="1">
        <v>106</v>
      </c>
      <c r="J113" s="7">
        <v>4105567</v>
      </c>
      <c r="K113" s="7">
        <v>40471890</v>
      </c>
    </row>
    <row r="114" spans="1:11" ht="12.75">
      <c r="A114" s="222" t="s">
        <v>25</v>
      </c>
      <c r="B114" s="223"/>
      <c r="C114" s="223"/>
      <c r="D114" s="223"/>
      <c r="E114" s="223"/>
      <c r="F114" s="223"/>
      <c r="G114" s="223"/>
      <c r="H114" s="224"/>
      <c r="I114" s="1">
        <v>107</v>
      </c>
      <c r="J114" s="53">
        <f>J69+J86+J90+J100+J113</f>
        <v>2415691042.973172</v>
      </c>
      <c r="K114" s="53">
        <f>K69+K86+K90+K100+K113</f>
        <v>2771180684.2501707</v>
      </c>
    </row>
    <row r="115" spans="1:11" ht="12.75">
      <c r="A115" s="208" t="s">
        <v>57</v>
      </c>
      <c r="B115" s="209"/>
      <c r="C115" s="209"/>
      <c r="D115" s="209"/>
      <c r="E115" s="209"/>
      <c r="F115" s="209"/>
      <c r="G115" s="209"/>
      <c r="H115" s="210"/>
      <c r="I115" s="2">
        <v>108</v>
      </c>
      <c r="J115" s="8">
        <v>691827</v>
      </c>
      <c r="K115" s="8">
        <v>10991601.355731</v>
      </c>
    </row>
    <row r="116" spans="1:11" ht="12.75">
      <c r="A116" s="211" t="s">
        <v>310</v>
      </c>
      <c r="B116" s="212"/>
      <c r="C116" s="212"/>
      <c r="D116" s="212"/>
      <c r="E116" s="212"/>
      <c r="F116" s="212"/>
      <c r="G116" s="212"/>
      <c r="H116" s="212"/>
      <c r="I116" s="213"/>
      <c r="J116" s="213"/>
      <c r="K116" s="214"/>
    </row>
    <row r="117" spans="1:11" ht="12.75">
      <c r="A117" s="215" t="s">
        <v>186</v>
      </c>
      <c r="B117" s="216"/>
      <c r="C117" s="216"/>
      <c r="D117" s="216"/>
      <c r="E117" s="216"/>
      <c r="F117" s="216"/>
      <c r="G117" s="216"/>
      <c r="H117" s="216"/>
      <c r="I117" s="217"/>
      <c r="J117" s="217"/>
      <c r="K117" s="218"/>
    </row>
    <row r="118" spans="1:11" ht="12.75">
      <c r="A118" s="219" t="s">
        <v>8</v>
      </c>
      <c r="B118" s="220"/>
      <c r="C118" s="220"/>
      <c r="D118" s="220"/>
      <c r="E118" s="220"/>
      <c r="F118" s="220"/>
      <c r="G118" s="220"/>
      <c r="H118" s="221"/>
      <c r="I118" s="1">
        <v>109</v>
      </c>
      <c r="J118" s="7">
        <v>1222054190</v>
      </c>
      <c r="K118" s="7">
        <v>1283755543.19494</v>
      </c>
    </row>
    <row r="119" spans="1:11" ht="12.75">
      <c r="A119" s="225" t="s">
        <v>9</v>
      </c>
      <c r="B119" s="226"/>
      <c r="C119" s="226"/>
      <c r="D119" s="226"/>
      <c r="E119" s="226"/>
      <c r="F119" s="226"/>
      <c r="G119" s="226"/>
      <c r="H119" s="227"/>
      <c r="I119" s="4">
        <v>110</v>
      </c>
      <c r="J119" s="8">
        <v>10376859</v>
      </c>
      <c r="K119" s="8">
        <v>10221042</v>
      </c>
    </row>
    <row r="120" spans="1:11" ht="12.75">
      <c r="A120" s="228" t="s">
        <v>311</v>
      </c>
      <c r="B120" s="229"/>
      <c r="C120" s="229"/>
      <c r="D120" s="229"/>
      <c r="E120" s="229"/>
      <c r="F120" s="229"/>
      <c r="G120" s="229"/>
      <c r="H120" s="229"/>
      <c r="I120" s="229"/>
      <c r="J120" s="229"/>
      <c r="K120" s="229"/>
    </row>
    <row r="121" spans="1:11" ht="12.75">
      <c r="A121" s="206"/>
      <c r="B121" s="207"/>
      <c r="C121" s="207"/>
      <c r="D121" s="207"/>
      <c r="E121" s="207"/>
      <c r="F121" s="207"/>
      <c r="G121" s="207"/>
      <c r="H121" s="207"/>
      <c r="I121" s="207"/>
      <c r="J121" s="207"/>
      <c r="K121" s="207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5">
    <dataValidation allowBlank="1" sqref="A1:I65536 K1:IV65536 J1:J9 J16 J26 J35 J40:J41 J49 J56 J66 J68:J69 J72 J79 J82 J86 J90 J100 J114 J116:J117 J120:J65536"/>
    <dataValidation type="whole" operator="greaterThanOrEqual" allowBlank="1" showInputMessage="1" showErrorMessage="1" errorTitle="Pogrešan unos" error="Mogu se unijeti samo cjelobrojne pozitivne vrijednosti." sqref="J10:J15 J17:J25 J27:J34 J36:J39 J42:J48 J50:J55 J57:J65 J67 J70 J73:J77 J80:J81 J83:J84 J87:J89 J91:J99 J101:J113 J115">
      <formula1>0</formula1>
    </dataValidation>
    <dataValidation type="whole" operator="notEqual" allowBlank="1" showInputMessage="1" showErrorMessage="1" errorTitle="Pogrešan unos" error="Mogu se unijeti samo cjelobrojne pozitivne ili negativne vrijednosti." sqref="J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">
      <formula1>9999999999</formula1>
    </dataValidation>
    <dataValidation type="whole" operator="notEqual" allowBlank="1" showInputMessage="1" showErrorMessage="1" errorTitle="Pogrešan unos" error="Mogu se unijeti samo cjelobrojne vrijednosti." sqref="J85 J118:J119">
      <formula1>999999999999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71"/>
  <sheetViews>
    <sheetView view="pageBreakPreview" zoomScale="110" zoomScaleSheetLayoutView="110" zoomScalePageLayoutView="0" workbookViewId="0" topLeftCell="A1">
      <selection activeCell="N20" sqref="N20"/>
    </sheetView>
  </sheetViews>
  <sheetFormatPr defaultColWidth="9.140625" defaultRowHeight="12.75"/>
  <cols>
    <col min="1" max="9" width="9.140625" style="52" customWidth="1"/>
    <col min="10" max="10" width="11.140625" style="52" bestFit="1" customWidth="1"/>
    <col min="11" max="11" width="10.00390625" style="52" customWidth="1"/>
    <col min="12" max="12" width="11.140625" style="52" bestFit="1" customWidth="1"/>
    <col min="13" max="16" width="10.28125" style="52" customWidth="1"/>
    <col min="17" max="17" width="23.8515625" style="52" bestFit="1" customWidth="1"/>
    <col min="18" max="18" width="12.28125" style="131" bestFit="1" customWidth="1"/>
    <col min="19" max="19" width="12.8515625" style="52" bestFit="1" customWidth="1"/>
    <col min="20" max="20" width="9.140625" style="52" customWidth="1"/>
    <col min="21" max="21" width="21.140625" style="52" bestFit="1" customWidth="1"/>
    <col min="22" max="22" width="12.28125" style="52" customWidth="1"/>
    <col min="23" max="24" width="11.28125" style="52" bestFit="1" customWidth="1"/>
    <col min="25" max="16384" width="9.140625" style="52" customWidth="1"/>
  </cols>
  <sheetData>
    <row r="1" spans="1:15" ht="12.75" customHeight="1">
      <c r="A1" s="243" t="s">
        <v>154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135"/>
      <c r="O1" s="135"/>
    </row>
    <row r="2" spans="1:15" ht="12.75" customHeight="1">
      <c r="A2" s="251" t="s">
        <v>362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136"/>
      <c r="O2" s="136"/>
    </row>
    <row r="3" spans="1:15" ht="12.75" customHeight="1">
      <c r="A3" s="265" t="s">
        <v>324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137"/>
      <c r="O3" s="137"/>
    </row>
    <row r="4" spans="1:15" ht="23.25">
      <c r="A4" s="266" t="s">
        <v>59</v>
      </c>
      <c r="B4" s="266"/>
      <c r="C4" s="266"/>
      <c r="D4" s="266"/>
      <c r="E4" s="266"/>
      <c r="F4" s="266"/>
      <c r="G4" s="266"/>
      <c r="H4" s="266"/>
      <c r="I4" s="58" t="s">
        <v>279</v>
      </c>
      <c r="J4" s="267" t="s">
        <v>319</v>
      </c>
      <c r="K4" s="267"/>
      <c r="L4" s="267" t="s">
        <v>320</v>
      </c>
      <c r="M4" s="267"/>
      <c r="N4" s="138"/>
      <c r="O4" s="138"/>
    </row>
    <row r="5" spans="1:15" ht="22.5">
      <c r="A5" s="266"/>
      <c r="B5" s="266"/>
      <c r="C5" s="266"/>
      <c r="D5" s="266"/>
      <c r="E5" s="266"/>
      <c r="F5" s="266"/>
      <c r="G5" s="266"/>
      <c r="H5" s="266"/>
      <c r="I5" s="58"/>
      <c r="J5" s="60" t="s">
        <v>314</v>
      </c>
      <c r="K5" s="60" t="s">
        <v>315</v>
      </c>
      <c r="L5" s="60" t="s">
        <v>314</v>
      </c>
      <c r="M5" s="60" t="s">
        <v>315</v>
      </c>
      <c r="N5" s="138"/>
      <c r="O5" s="138"/>
    </row>
    <row r="6" spans="1:15" ht="12.75">
      <c r="A6" s="267">
        <v>1</v>
      </c>
      <c r="B6" s="267"/>
      <c r="C6" s="267"/>
      <c r="D6" s="267"/>
      <c r="E6" s="267"/>
      <c r="F6" s="267"/>
      <c r="G6" s="267"/>
      <c r="H6" s="267"/>
      <c r="I6" s="63">
        <v>2</v>
      </c>
      <c r="J6" s="60">
        <v>3</v>
      </c>
      <c r="K6" s="60">
        <v>4</v>
      </c>
      <c r="L6" s="60">
        <v>5</v>
      </c>
      <c r="M6" s="60">
        <v>6</v>
      </c>
      <c r="N6" s="138"/>
      <c r="O6" s="138"/>
    </row>
    <row r="7" spans="1:24" ht="12.75">
      <c r="A7" s="215" t="s">
        <v>26</v>
      </c>
      <c r="B7" s="216"/>
      <c r="C7" s="216"/>
      <c r="D7" s="216"/>
      <c r="E7" s="216"/>
      <c r="F7" s="216"/>
      <c r="G7" s="216"/>
      <c r="H7" s="233"/>
      <c r="I7" s="3">
        <v>111</v>
      </c>
      <c r="J7" s="54">
        <f>SUM(J8:J9)</f>
        <v>1186853385.85</v>
      </c>
      <c r="K7" s="54">
        <f>SUM(K8:K9)</f>
        <v>718803123.9699999</v>
      </c>
      <c r="L7" s="54">
        <f>SUM(L8:L9)</f>
        <v>1202475993.26441</v>
      </c>
      <c r="M7" s="54">
        <f>SUM(M8:M9)</f>
        <v>756692963.3544024</v>
      </c>
      <c r="N7" s="139"/>
      <c r="O7" s="139"/>
      <c r="W7" s="131"/>
      <c r="X7" s="131"/>
    </row>
    <row r="8" spans="1:24" ht="12.75">
      <c r="A8" s="222" t="s">
        <v>152</v>
      </c>
      <c r="B8" s="223"/>
      <c r="C8" s="223"/>
      <c r="D8" s="223"/>
      <c r="E8" s="223"/>
      <c r="F8" s="223"/>
      <c r="G8" s="223"/>
      <c r="H8" s="224"/>
      <c r="I8" s="1">
        <v>112</v>
      </c>
      <c r="J8" s="7">
        <v>1174470366.8</v>
      </c>
      <c r="K8" s="7">
        <v>714436882.67</v>
      </c>
      <c r="L8" s="7">
        <v>1194084880.26441</v>
      </c>
      <c r="M8" s="7">
        <v>751891470.363443</v>
      </c>
      <c r="N8" s="132"/>
      <c r="O8" s="132"/>
      <c r="P8" s="131"/>
      <c r="Q8" s="133"/>
      <c r="S8" s="133"/>
      <c r="V8" s="131"/>
      <c r="W8" s="131"/>
      <c r="X8" s="131"/>
    </row>
    <row r="9" spans="1:24" ht="12.75">
      <c r="A9" s="222" t="s">
        <v>103</v>
      </c>
      <c r="B9" s="223"/>
      <c r="C9" s="223"/>
      <c r="D9" s="223"/>
      <c r="E9" s="223"/>
      <c r="F9" s="223"/>
      <c r="G9" s="223"/>
      <c r="H9" s="224"/>
      <c r="I9" s="1">
        <v>113</v>
      </c>
      <c r="J9" s="7">
        <v>12383019.05</v>
      </c>
      <c r="K9" s="7">
        <v>4366241.300000001</v>
      </c>
      <c r="L9" s="7">
        <v>8391113</v>
      </c>
      <c r="M9" s="7">
        <v>4801492.990959385</v>
      </c>
      <c r="N9" s="132"/>
      <c r="O9" s="132"/>
      <c r="Q9" s="133"/>
      <c r="W9" s="131"/>
      <c r="X9" s="131"/>
    </row>
    <row r="10" spans="1:24" ht="12.75">
      <c r="A10" s="222" t="s">
        <v>12</v>
      </c>
      <c r="B10" s="223"/>
      <c r="C10" s="223"/>
      <c r="D10" s="223"/>
      <c r="E10" s="223"/>
      <c r="F10" s="223"/>
      <c r="G10" s="223"/>
      <c r="H10" s="224"/>
      <c r="I10" s="1">
        <v>114</v>
      </c>
      <c r="J10" s="53">
        <f>J11+J12+J16+J20+J21+J22+J25+J26</f>
        <v>1052238607.8499999</v>
      </c>
      <c r="K10" s="53">
        <f>K11+K12+K16+K20+K21+K22+K25+K26</f>
        <v>606900211.97</v>
      </c>
      <c r="L10" s="53">
        <f>L11+L12+L16+L20+L21+L22+L25+L26</f>
        <v>1136622089.9107563</v>
      </c>
      <c r="M10" s="53">
        <f>M11+M12+M16+M20+M21+M22+M25+M26</f>
        <v>635768614.5125374</v>
      </c>
      <c r="N10" s="139"/>
      <c r="O10" s="139"/>
      <c r="W10" s="131"/>
      <c r="X10" s="131"/>
    </row>
    <row r="11" spans="1:24" ht="12.75">
      <c r="A11" s="222" t="s">
        <v>104</v>
      </c>
      <c r="B11" s="223"/>
      <c r="C11" s="223"/>
      <c r="D11" s="223"/>
      <c r="E11" s="223"/>
      <c r="F11" s="223"/>
      <c r="G11" s="223"/>
      <c r="H11" s="224"/>
      <c r="I11" s="1">
        <v>115</v>
      </c>
      <c r="J11" s="7">
        <v>-16231338.74</v>
      </c>
      <c r="K11" s="7">
        <v>-10864665.129999999</v>
      </c>
      <c r="L11" s="7">
        <v>-13562900</v>
      </c>
      <c r="M11" s="7">
        <v>-6470213.01398436</v>
      </c>
      <c r="N11" s="132"/>
      <c r="O11" s="132"/>
      <c r="W11" s="131"/>
      <c r="X11" s="131"/>
    </row>
    <row r="12" spans="1:24" ht="12.75">
      <c r="A12" s="222" t="s">
        <v>22</v>
      </c>
      <c r="B12" s="223"/>
      <c r="C12" s="223"/>
      <c r="D12" s="223"/>
      <c r="E12" s="223"/>
      <c r="F12" s="223"/>
      <c r="G12" s="223"/>
      <c r="H12" s="224"/>
      <c r="I12" s="1">
        <v>116</v>
      </c>
      <c r="J12" s="53">
        <f>SUM(J13:J15)</f>
        <v>839351631.05</v>
      </c>
      <c r="K12" s="53">
        <f>SUM(K13:K15)</f>
        <v>500761630.14000005</v>
      </c>
      <c r="L12" s="53">
        <f>SUM(L13:L15)</f>
        <v>854704207.4000001</v>
      </c>
      <c r="M12" s="53">
        <f>SUM(M13:M15)</f>
        <v>520478691.8301163</v>
      </c>
      <c r="N12" s="139"/>
      <c r="O12" s="139"/>
      <c r="W12" s="131"/>
      <c r="X12" s="131"/>
    </row>
    <row r="13" spans="1:24" ht="12.75">
      <c r="A13" s="219" t="s">
        <v>146</v>
      </c>
      <c r="B13" s="220"/>
      <c r="C13" s="220"/>
      <c r="D13" s="220"/>
      <c r="E13" s="220"/>
      <c r="F13" s="220"/>
      <c r="G13" s="220"/>
      <c r="H13" s="221"/>
      <c r="I13" s="1">
        <v>117</v>
      </c>
      <c r="J13" s="7">
        <v>181592884</v>
      </c>
      <c r="K13" s="7">
        <v>110671037</v>
      </c>
      <c r="L13" s="7">
        <v>172842401.2</v>
      </c>
      <c r="M13" s="7">
        <v>106847479.19999999</v>
      </c>
      <c r="N13" s="132"/>
      <c r="O13" s="132"/>
      <c r="Q13" s="131"/>
      <c r="U13" s="131"/>
      <c r="V13" s="131"/>
      <c r="W13" s="131"/>
      <c r="X13" s="131"/>
    </row>
    <row r="14" spans="1:24" ht="12.75">
      <c r="A14" s="219" t="s">
        <v>147</v>
      </c>
      <c r="B14" s="220"/>
      <c r="C14" s="220"/>
      <c r="D14" s="220"/>
      <c r="E14" s="220"/>
      <c r="F14" s="220"/>
      <c r="G14" s="220"/>
      <c r="H14" s="221"/>
      <c r="I14" s="1">
        <v>118</v>
      </c>
      <c r="J14" s="7">
        <v>511244920.23</v>
      </c>
      <c r="K14" s="7">
        <v>303901271.56000006</v>
      </c>
      <c r="L14" s="7">
        <v>536914128.2</v>
      </c>
      <c r="M14" s="7">
        <v>326805250.20000005</v>
      </c>
      <c r="N14" s="132"/>
      <c r="O14" s="132"/>
      <c r="Q14" s="131"/>
      <c r="S14" s="133"/>
      <c r="U14" s="131"/>
      <c r="V14" s="131"/>
      <c r="W14" s="131"/>
      <c r="X14" s="131"/>
    </row>
    <row r="15" spans="1:24" ht="12.75">
      <c r="A15" s="219" t="s">
        <v>61</v>
      </c>
      <c r="B15" s="220"/>
      <c r="C15" s="220"/>
      <c r="D15" s="220"/>
      <c r="E15" s="220"/>
      <c r="F15" s="220"/>
      <c r="G15" s="220"/>
      <c r="H15" s="221"/>
      <c r="I15" s="1">
        <v>119</v>
      </c>
      <c r="J15" s="7">
        <v>146513826.82</v>
      </c>
      <c r="K15" s="7">
        <v>86189321.58</v>
      </c>
      <c r="L15" s="7">
        <v>144947678</v>
      </c>
      <c r="M15" s="7">
        <v>86825962.43011625</v>
      </c>
      <c r="N15" s="132"/>
      <c r="O15" s="132"/>
      <c r="Q15" s="133"/>
      <c r="W15" s="131"/>
      <c r="X15" s="131"/>
    </row>
    <row r="16" spans="1:24" ht="12.75">
      <c r="A16" s="222" t="s">
        <v>23</v>
      </c>
      <c r="B16" s="223"/>
      <c r="C16" s="223"/>
      <c r="D16" s="223"/>
      <c r="E16" s="223"/>
      <c r="F16" s="223"/>
      <c r="G16" s="223"/>
      <c r="H16" s="224"/>
      <c r="I16" s="1">
        <v>120</v>
      </c>
      <c r="J16" s="53">
        <f>SUM(J17:J19)</f>
        <v>123401822.47</v>
      </c>
      <c r="K16" s="53">
        <f>SUM(K17:K19)</f>
        <v>63756866.019999996</v>
      </c>
      <c r="L16" s="53">
        <f>SUM(L17:L19)</f>
        <v>118705046</v>
      </c>
      <c r="M16" s="53">
        <f>SUM(M17:M19)</f>
        <v>63422319.757827</v>
      </c>
      <c r="N16" s="139"/>
      <c r="O16" s="139"/>
      <c r="W16" s="131"/>
      <c r="X16" s="131"/>
    </row>
    <row r="17" spans="1:24" ht="12.75">
      <c r="A17" s="219" t="s">
        <v>62</v>
      </c>
      <c r="B17" s="220"/>
      <c r="C17" s="220"/>
      <c r="D17" s="220"/>
      <c r="E17" s="220"/>
      <c r="F17" s="220"/>
      <c r="G17" s="220"/>
      <c r="H17" s="221"/>
      <c r="I17" s="1">
        <v>121</v>
      </c>
      <c r="J17" s="7">
        <v>73876717.47</v>
      </c>
      <c r="K17" s="7">
        <v>38347885.019999996</v>
      </c>
      <c r="L17" s="7">
        <v>72218626</v>
      </c>
      <c r="M17" s="7">
        <v>38488043.19929456</v>
      </c>
      <c r="N17" s="132"/>
      <c r="O17" s="132"/>
      <c r="Q17" s="133"/>
      <c r="W17" s="131"/>
      <c r="X17" s="131"/>
    </row>
    <row r="18" spans="1:24" ht="12.75">
      <c r="A18" s="219" t="s">
        <v>63</v>
      </c>
      <c r="B18" s="220"/>
      <c r="C18" s="220"/>
      <c r="D18" s="220"/>
      <c r="E18" s="220"/>
      <c r="F18" s="220"/>
      <c r="G18" s="220"/>
      <c r="H18" s="221"/>
      <c r="I18" s="1">
        <v>122</v>
      </c>
      <c r="J18" s="7">
        <v>31995029</v>
      </c>
      <c r="K18" s="7">
        <v>16369535</v>
      </c>
      <c r="L18" s="7">
        <v>29552687</v>
      </c>
      <c r="M18" s="7">
        <v>15214449.026271958</v>
      </c>
      <c r="N18" s="132"/>
      <c r="O18" s="132"/>
      <c r="W18" s="131"/>
      <c r="X18" s="131"/>
    </row>
    <row r="19" spans="1:24" ht="12.75">
      <c r="A19" s="219" t="s">
        <v>64</v>
      </c>
      <c r="B19" s="220"/>
      <c r="C19" s="220"/>
      <c r="D19" s="220"/>
      <c r="E19" s="220"/>
      <c r="F19" s="220"/>
      <c r="G19" s="220"/>
      <c r="H19" s="221"/>
      <c r="I19" s="1">
        <v>123</v>
      </c>
      <c r="J19" s="7">
        <v>17530076</v>
      </c>
      <c r="K19" s="7">
        <v>9039446</v>
      </c>
      <c r="L19" s="7">
        <v>16933733</v>
      </c>
      <c r="M19" s="7">
        <v>9719827.532260478</v>
      </c>
      <c r="N19" s="132"/>
      <c r="O19" s="132"/>
      <c r="W19" s="131"/>
      <c r="X19" s="131"/>
    </row>
    <row r="20" spans="1:24" ht="12.75">
      <c r="A20" s="222" t="s">
        <v>105</v>
      </c>
      <c r="B20" s="223"/>
      <c r="C20" s="223"/>
      <c r="D20" s="223"/>
      <c r="E20" s="223"/>
      <c r="F20" s="223"/>
      <c r="G20" s="223"/>
      <c r="H20" s="224"/>
      <c r="I20" s="1">
        <v>124</v>
      </c>
      <c r="J20" s="7">
        <v>31639222</v>
      </c>
      <c r="K20" s="7">
        <v>15674408</v>
      </c>
      <c r="L20" s="7">
        <v>35717710</v>
      </c>
      <c r="M20" s="7">
        <v>19372651.67891457</v>
      </c>
      <c r="N20" s="132"/>
      <c r="O20" s="132"/>
      <c r="W20" s="131"/>
      <c r="X20" s="131"/>
    </row>
    <row r="21" spans="1:24" ht="12.75">
      <c r="A21" s="222" t="s">
        <v>106</v>
      </c>
      <c r="B21" s="223"/>
      <c r="C21" s="223"/>
      <c r="D21" s="223"/>
      <c r="E21" s="223"/>
      <c r="F21" s="223"/>
      <c r="G21" s="223"/>
      <c r="H21" s="224"/>
      <c r="I21" s="1">
        <v>125</v>
      </c>
      <c r="J21" s="7">
        <v>67691471.07</v>
      </c>
      <c r="K21" s="7">
        <v>33690519.93999999</v>
      </c>
      <c r="L21" s="7">
        <v>64974777</v>
      </c>
      <c r="M21" s="7">
        <v>38174901.7489077</v>
      </c>
      <c r="N21" s="132"/>
      <c r="O21" s="132"/>
      <c r="Q21" s="133"/>
      <c r="W21" s="131"/>
      <c r="X21" s="131"/>
    </row>
    <row r="22" spans="1:24" ht="12.75">
      <c r="A22" s="222" t="s">
        <v>24</v>
      </c>
      <c r="B22" s="223"/>
      <c r="C22" s="223"/>
      <c r="D22" s="223"/>
      <c r="E22" s="223"/>
      <c r="F22" s="223"/>
      <c r="G22" s="223"/>
      <c r="H22" s="224"/>
      <c r="I22" s="1">
        <v>126</v>
      </c>
      <c r="J22" s="53">
        <f>SUM(J23:J24)</f>
        <v>6385800</v>
      </c>
      <c r="K22" s="53">
        <f>SUM(K23:K24)</f>
        <v>3881453</v>
      </c>
      <c r="L22" s="53">
        <f>SUM(L23:L24)</f>
        <v>76083249.51075621</v>
      </c>
      <c r="M22" s="53">
        <f>SUM(M23:M24)</f>
        <v>790262.5107562095</v>
      </c>
      <c r="N22" s="139"/>
      <c r="O22" s="139"/>
      <c r="W22" s="131"/>
      <c r="X22" s="131"/>
    </row>
    <row r="23" spans="1:24" ht="12.75">
      <c r="A23" s="219" t="s">
        <v>137</v>
      </c>
      <c r="B23" s="220"/>
      <c r="C23" s="220"/>
      <c r="D23" s="220"/>
      <c r="E23" s="220"/>
      <c r="F23" s="220"/>
      <c r="G23" s="220"/>
      <c r="H23" s="221"/>
      <c r="I23" s="1">
        <v>127</v>
      </c>
      <c r="J23" s="7"/>
      <c r="K23" s="7"/>
      <c r="L23" s="7">
        <v>0</v>
      </c>
      <c r="M23" s="7">
        <v>0</v>
      </c>
      <c r="N23" s="132"/>
      <c r="O23" s="132"/>
      <c r="X23" s="131"/>
    </row>
    <row r="24" spans="1:24" ht="12.75">
      <c r="A24" s="219" t="s">
        <v>138</v>
      </c>
      <c r="B24" s="220"/>
      <c r="C24" s="220"/>
      <c r="D24" s="220"/>
      <c r="E24" s="220"/>
      <c r="F24" s="220"/>
      <c r="G24" s="220"/>
      <c r="H24" s="221"/>
      <c r="I24" s="1">
        <v>128</v>
      </c>
      <c r="J24" s="7">
        <v>6385800</v>
      </c>
      <c r="K24" s="7">
        <v>3881453</v>
      </c>
      <c r="L24" s="7">
        <v>76083249.51075621</v>
      </c>
      <c r="M24" s="7">
        <v>790262.5107562095</v>
      </c>
      <c r="N24" s="132"/>
      <c r="O24" s="132"/>
      <c r="Q24" s="131"/>
      <c r="W24" s="131"/>
      <c r="X24" s="131"/>
    </row>
    <row r="25" spans="1:24" ht="12.75">
      <c r="A25" s="222" t="s">
        <v>107</v>
      </c>
      <c r="B25" s="223"/>
      <c r="C25" s="223"/>
      <c r="D25" s="223"/>
      <c r="E25" s="223"/>
      <c r="F25" s="223"/>
      <c r="G25" s="223"/>
      <c r="H25" s="224"/>
      <c r="I25" s="1">
        <v>129</v>
      </c>
      <c r="J25" s="7"/>
      <c r="K25" s="7"/>
      <c r="L25" s="7">
        <v>0</v>
      </c>
      <c r="M25" s="7">
        <v>0</v>
      </c>
      <c r="N25" s="132"/>
      <c r="O25" s="132"/>
      <c r="X25" s="131"/>
    </row>
    <row r="26" spans="1:24" ht="12.75">
      <c r="A26" s="222" t="s">
        <v>50</v>
      </c>
      <c r="B26" s="223"/>
      <c r="C26" s="223"/>
      <c r="D26" s="223"/>
      <c r="E26" s="223"/>
      <c r="F26" s="223"/>
      <c r="G26" s="223"/>
      <c r="H26" s="224"/>
      <c r="I26" s="1">
        <v>130</v>
      </c>
      <c r="J26" s="7"/>
      <c r="K26" s="7"/>
      <c r="L26" s="7">
        <v>0</v>
      </c>
      <c r="M26" s="7">
        <v>0</v>
      </c>
      <c r="N26" s="132"/>
      <c r="O26" s="132"/>
      <c r="Q26" s="132"/>
      <c r="X26" s="131"/>
    </row>
    <row r="27" spans="1:24" ht="12.75">
      <c r="A27" s="222" t="s">
        <v>213</v>
      </c>
      <c r="B27" s="223"/>
      <c r="C27" s="223"/>
      <c r="D27" s="223"/>
      <c r="E27" s="223"/>
      <c r="F27" s="223"/>
      <c r="G27" s="223"/>
      <c r="H27" s="224"/>
      <c r="I27" s="1">
        <v>131</v>
      </c>
      <c r="J27" s="53">
        <f>SUM(J28:J32)</f>
        <v>24316815</v>
      </c>
      <c r="K27" s="53">
        <f>SUM(K28:K32)</f>
        <v>12197610</v>
      </c>
      <c r="L27" s="53">
        <f>SUM(L28:L32)</f>
        <v>28190477</v>
      </c>
      <c r="M27" s="53">
        <f>SUM(M28:M32)</f>
        <v>4203926</v>
      </c>
      <c r="N27" s="139"/>
      <c r="O27" s="139"/>
      <c r="W27" s="131"/>
      <c r="X27" s="131"/>
    </row>
    <row r="28" spans="1:24" ht="12.75">
      <c r="A28" s="222" t="s">
        <v>227</v>
      </c>
      <c r="B28" s="223"/>
      <c r="C28" s="223"/>
      <c r="D28" s="223"/>
      <c r="E28" s="223"/>
      <c r="F28" s="223"/>
      <c r="G28" s="223"/>
      <c r="H28" s="224"/>
      <c r="I28" s="1">
        <v>132</v>
      </c>
      <c r="J28" s="7"/>
      <c r="K28" s="7"/>
      <c r="L28" s="7">
        <v>0</v>
      </c>
      <c r="M28" s="7">
        <v>0</v>
      </c>
      <c r="N28" s="132"/>
      <c r="O28" s="132"/>
      <c r="X28" s="131"/>
    </row>
    <row r="29" spans="1:24" ht="12.75">
      <c r="A29" s="222" t="s">
        <v>155</v>
      </c>
      <c r="B29" s="223"/>
      <c r="C29" s="223"/>
      <c r="D29" s="223"/>
      <c r="E29" s="223"/>
      <c r="F29" s="223"/>
      <c r="G29" s="223"/>
      <c r="H29" s="224"/>
      <c r="I29" s="1">
        <v>133</v>
      </c>
      <c r="J29" s="7">
        <v>24316815</v>
      </c>
      <c r="K29" s="7">
        <v>12197610</v>
      </c>
      <c r="L29" s="7">
        <v>28190477</v>
      </c>
      <c r="M29" s="7">
        <v>4203926</v>
      </c>
      <c r="N29" s="132"/>
      <c r="O29" s="132"/>
      <c r="W29" s="131"/>
      <c r="X29" s="131"/>
    </row>
    <row r="30" spans="1:24" ht="12.75">
      <c r="A30" s="222" t="s">
        <v>139</v>
      </c>
      <c r="B30" s="223"/>
      <c r="C30" s="223"/>
      <c r="D30" s="223"/>
      <c r="E30" s="223"/>
      <c r="F30" s="223"/>
      <c r="G30" s="223"/>
      <c r="H30" s="224"/>
      <c r="I30" s="1">
        <v>134</v>
      </c>
      <c r="J30" s="7"/>
      <c r="K30" s="7"/>
      <c r="L30" s="7">
        <v>0</v>
      </c>
      <c r="M30" s="7">
        <v>0</v>
      </c>
      <c r="N30" s="132"/>
      <c r="O30" s="132"/>
      <c r="X30" s="131"/>
    </row>
    <row r="31" spans="1:24" ht="12.75">
      <c r="A31" s="222" t="s">
        <v>223</v>
      </c>
      <c r="B31" s="223"/>
      <c r="C31" s="223"/>
      <c r="D31" s="223"/>
      <c r="E31" s="223"/>
      <c r="F31" s="223"/>
      <c r="G31" s="223"/>
      <c r="H31" s="224"/>
      <c r="I31" s="1">
        <v>135</v>
      </c>
      <c r="J31" s="7"/>
      <c r="K31" s="7"/>
      <c r="L31" s="7">
        <v>0</v>
      </c>
      <c r="M31" s="7">
        <v>0</v>
      </c>
      <c r="N31" s="132"/>
      <c r="O31" s="132"/>
      <c r="X31" s="131"/>
    </row>
    <row r="32" spans="1:24" ht="12.75">
      <c r="A32" s="222" t="s">
        <v>140</v>
      </c>
      <c r="B32" s="223"/>
      <c r="C32" s="223"/>
      <c r="D32" s="223"/>
      <c r="E32" s="223"/>
      <c r="F32" s="223"/>
      <c r="G32" s="223"/>
      <c r="H32" s="224"/>
      <c r="I32" s="1">
        <v>136</v>
      </c>
      <c r="J32" s="7"/>
      <c r="K32" s="7"/>
      <c r="L32" s="7">
        <v>0</v>
      </c>
      <c r="M32" s="7">
        <v>0</v>
      </c>
      <c r="N32" s="132"/>
      <c r="O32" s="132"/>
      <c r="X32" s="131"/>
    </row>
    <row r="33" spans="1:24" ht="12.75">
      <c r="A33" s="222" t="s">
        <v>214</v>
      </c>
      <c r="B33" s="223"/>
      <c r="C33" s="223"/>
      <c r="D33" s="223"/>
      <c r="E33" s="223"/>
      <c r="F33" s="223"/>
      <c r="G33" s="223"/>
      <c r="H33" s="224"/>
      <c r="I33" s="1">
        <v>137</v>
      </c>
      <c r="J33" s="53">
        <f>SUM(J34:J37)</f>
        <v>10361251</v>
      </c>
      <c r="K33" s="53">
        <f>SUM(K34:K37)</f>
        <v>4685888</v>
      </c>
      <c r="L33" s="53">
        <f>SUM(L34:L37)</f>
        <v>9746257</v>
      </c>
      <c r="M33" s="53">
        <f>SUM(M34:M37)</f>
        <v>4564586</v>
      </c>
      <c r="N33" s="139"/>
      <c r="O33" s="139"/>
      <c r="W33" s="131"/>
      <c r="X33" s="131"/>
    </row>
    <row r="34" spans="1:24" ht="12.75">
      <c r="A34" s="222" t="s">
        <v>66</v>
      </c>
      <c r="B34" s="223"/>
      <c r="C34" s="223"/>
      <c r="D34" s="223"/>
      <c r="E34" s="223"/>
      <c r="F34" s="223"/>
      <c r="G34" s="223"/>
      <c r="H34" s="224"/>
      <c r="I34" s="1">
        <v>138</v>
      </c>
      <c r="J34" s="7"/>
      <c r="K34" s="7"/>
      <c r="L34" s="7">
        <v>0</v>
      </c>
      <c r="M34" s="7">
        <v>0</v>
      </c>
      <c r="N34" s="132"/>
      <c r="O34" s="132"/>
      <c r="X34" s="131"/>
    </row>
    <row r="35" spans="1:24" ht="12.75">
      <c r="A35" s="222" t="s">
        <v>65</v>
      </c>
      <c r="B35" s="223"/>
      <c r="C35" s="223"/>
      <c r="D35" s="223"/>
      <c r="E35" s="223"/>
      <c r="F35" s="223"/>
      <c r="G35" s="223"/>
      <c r="H35" s="224"/>
      <c r="I35" s="1">
        <v>139</v>
      </c>
      <c r="J35" s="7">
        <v>10361251</v>
      </c>
      <c r="K35" s="7">
        <v>4685888</v>
      </c>
      <c r="L35" s="7">
        <v>9746257</v>
      </c>
      <c r="M35" s="7">
        <v>4564586</v>
      </c>
      <c r="N35" s="132"/>
      <c r="O35" s="132"/>
      <c r="W35" s="131"/>
      <c r="X35" s="131"/>
    </row>
    <row r="36" spans="1:24" ht="12.75">
      <c r="A36" s="222" t="s">
        <v>224</v>
      </c>
      <c r="B36" s="223"/>
      <c r="C36" s="223"/>
      <c r="D36" s="223"/>
      <c r="E36" s="223"/>
      <c r="F36" s="223"/>
      <c r="G36" s="223"/>
      <c r="H36" s="224"/>
      <c r="I36" s="1">
        <v>140</v>
      </c>
      <c r="J36" s="7"/>
      <c r="K36" s="7"/>
      <c r="L36" s="7">
        <v>0</v>
      </c>
      <c r="M36" s="7">
        <v>0</v>
      </c>
      <c r="N36" s="132"/>
      <c r="O36" s="132"/>
      <c r="X36" s="131"/>
    </row>
    <row r="37" spans="1:24" ht="12.75">
      <c r="A37" s="222" t="s">
        <v>67</v>
      </c>
      <c r="B37" s="223"/>
      <c r="C37" s="223"/>
      <c r="D37" s="223"/>
      <c r="E37" s="223"/>
      <c r="F37" s="223"/>
      <c r="G37" s="223"/>
      <c r="H37" s="224"/>
      <c r="I37" s="1">
        <v>141</v>
      </c>
      <c r="J37" s="7"/>
      <c r="K37" s="7"/>
      <c r="L37" s="7">
        <v>0</v>
      </c>
      <c r="M37" s="7">
        <v>0</v>
      </c>
      <c r="N37" s="132"/>
      <c r="O37" s="132"/>
      <c r="X37" s="131"/>
    </row>
    <row r="38" spans="1:24" ht="12.75">
      <c r="A38" s="222" t="s">
        <v>195</v>
      </c>
      <c r="B38" s="223"/>
      <c r="C38" s="223"/>
      <c r="D38" s="223"/>
      <c r="E38" s="223"/>
      <c r="F38" s="223"/>
      <c r="G38" s="223"/>
      <c r="H38" s="224"/>
      <c r="I38" s="1">
        <v>142</v>
      </c>
      <c r="J38" s="7"/>
      <c r="K38" s="7"/>
      <c r="L38" s="7">
        <v>0</v>
      </c>
      <c r="M38" s="7">
        <v>0</v>
      </c>
      <c r="N38" s="132"/>
      <c r="O38" s="132"/>
      <c r="X38" s="131"/>
    </row>
    <row r="39" spans="1:24" ht="12.75">
      <c r="A39" s="222" t="s">
        <v>196</v>
      </c>
      <c r="B39" s="223"/>
      <c r="C39" s="223"/>
      <c r="D39" s="223"/>
      <c r="E39" s="223"/>
      <c r="F39" s="223"/>
      <c r="G39" s="223"/>
      <c r="H39" s="224"/>
      <c r="I39" s="1">
        <v>143</v>
      </c>
      <c r="J39" s="7"/>
      <c r="K39" s="7"/>
      <c r="L39" s="7">
        <v>0</v>
      </c>
      <c r="M39" s="7">
        <v>0</v>
      </c>
      <c r="N39" s="132"/>
      <c r="O39" s="132"/>
      <c r="X39" s="131"/>
    </row>
    <row r="40" spans="1:24" ht="12.75">
      <c r="A40" s="222" t="s">
        <v>225</v>
      </c>
      <c r="B40" s="223"/>
      <c r="C40" s="223"/>
      <c r="D40" s="223"/>
      <c r="E40" s="223"/>
      <c r="F40" s="223"/>
      <c r="G40" s="223"/>
      <c r="H40" s="224"/>
      <c r="I40" s="1">
        <v>144</v>
      </c>
      <c r="J40" s="7"/>
      <c r="K40" s="7"/>
      <c r="L40" s="7">
        <v>0</v>
      </c>
      <c r="M40" s="7">
        <v>0</v>
      </c>
      <c r="N40" s="132"/>
      <c r="O40" s="132"/>
      <c r="X40" s="131"/>
    </row>
    <row r="41" spans="1:24" ht="12.75">
      <c r="A41" s="222" t="s">
        <v>226</v>
      </c>
      <c r="B41" s="223"/>
      <c r="C41" s="223"/>
      <c r="D41" s="223"/>
      <c r="E41" s="223"/>
      <c r="F41" s="223"/>
      <c r="G41" s="223"/>
      <c r="H41" s="224"/>
      <c r="I41" s="1">
        <v>145</v>
      </c>
      <c r="J41" s="7">
        <v>0</v>
      </c>
      <c r="K41" s="7">
        <v>0</v>
      </c>
      <c r="L41" s="7">
        <v>0</v>
      </c>
      <c r="M41" s="7">
        <v>0</v>
      </c>
      <c r="N41" s="132"/>
      <c r="O41" s="132"/>
      <c r="X41" s="131"/>
    </row>
    <row r="42" spans="1:24" ht="12.75">
      <c r="A42" s="222" t="s">
        <v>215</v>
      </c>
      <c r="B42" s="223"/>
      <c r="C42" s="223"/>
      <c r="D42" s="223"/>
      <c r="E42" s="223"/>
      <c r="F42" s="223"/>
      <c r="G42" s="223"/>
      <c r="H42" s="224"/>
      <c r="I42" s="1">
        <v>146</v>
      </c>
      <c r="J42" s="53">
        <f>J7+J27+J38+J40</f>
        <v>1211170200.85</v>
      </c>
      <c r="K42" s="53">
        <f>K7+K27+K38+K40</f>
        <v>731000733.9699999</v>
      </c>
      <c r="L42" s="53">
        <f>L7+L27+L38+L40</f>
        <v>1230666470.26441</v>
      </c>
      <c r="M42" s="53">
        <f>M7+M27+M38+M40</f>
        <v>760896889.3544024</v>
      </c>
      <c r="N42" s="139"/>
      <c r="O42" s="139"/>
      <c r="W42" s="131"/>
      <c r="X42" s="131"/>
    </row>
    <row r="43" spans="1:24" ht="12.75">
      <c r="A43" s="222" t="s">
        <v>216</v>
      </c>
      <c r="B43" s="223"/>
      <c r="C43" s="223"/>
      <c r="D43" s="223"/>
      <c r="E43" s="223"/>
      <c r="F43" s="223"/>
      <c r="G43" s="223"/>
      <c r="H43" s="224"/>
      <c r="I43" s="1">
        <v>147</v>
      </c>
      <c r="J43" s="53">
        <f>J10+J33+J39+J41</f>
        <v>1062599858.8499999</v>
      </c>
      <c r="K43" s="53">
        <f>K10+K33+K39+K41</f>
        <v>611586099.97</v>
      </c>
      <c r="L43" s="53">
        <f>L10+L33+L39+L41</f>
        <v>1146368346.9107563</v>
      </c>
      <c r="M43" s="53">
        <f>M10+M33+M39+M41</f>
        <v>640333200.5125374</v>
      </c>
      <c r="N43" s="139"/>
      <c r="O43" s="139"/>
      <c r="W43" s="131"/>
      <c r="X43" s="131"/>
    </row>
    <row r="44" spans="1:24" ht="12.75">
      <c r="A44" s="222" t="s">
        <v>236</v>
      </c>
      <c r="B44" s="223"/>
      <c r="C44" s="223"/>
      <c r="D44" s="223"/>
      <c r="E44" s="223"/>
      <c r="F44" s="223"/>
      <c r="G44" s="223"/>
      <c r="H44" s="224"/>
      <c r="I44" s="1">
        <v>148</v>
      </c>
      <c r="J44" s="53">
        <f>J42-J43</f>
        <v>148570342</v>
      </c>
      <c r="K44" s="53">
        <f>K42-K43</f>
        <v>119414633.99999988</v>
      </c>
      <c r="L44" s="53">
        <f>L42-L43</f>
        <v>84298123.35365367</v>
      </c>
      <c r="M44" s="53">
        <f>M42-M43</f>
        <v>120563688.84186506</v>
      </c>
      <c r="N44" s="139"/>
      <c r="O44" s="139"/>
      <c r="W44" s="131"/>
      <c r="X44" s="131"/>
    </row>
    <row r="45" spans="1:24" ht="12.75">
      <c r="A45" s="230" t="s">
        <v>218</v>
      </c>
      <c r="B45" s="231"/>
      <c r="C45" s="231"/>
      <c r="D45" s="231"/>
      <c r="E45" s="231"/>
      <c r="F45" s="231"/>
      <c r="G45" s="231"/>
      <c r="H45" s="232"/>
      <c r="I45" s="1">
        <v>149</v>
      </c>
      <c r="J45" s="53">
        <f>IF(J42&gt;J43,J42-J43,0)</f>
        <v>148570342</v>
      </c>
      <c r="K45" s="53">
        <f>IF(K42&gt;K43,K42-K43,0)</f>
        <v>119414633.99999988</v>
      </c>
      <c r="L45" s="53">
        <f>IF(L42&gt;L43,L42-L43,0)</f>
        <v>84298123.35365367</v>
      </c>
      <c r="M45" s="53">
        <f>IF(M42&gt;M43,M42-M43,0)</f>
        <v>120563688.84186506</v>
      </c>
      <c r="N45" s="139"/>
      <c r="O45" s="139"/>
      <c r="W45" s="131"/>
      <c r="X45" s="131"/>
    </row>
    <row r="46" spans="1:24" ht="12.75">
      <c r="A46" s="230" t="s">
        <v>219</v>
      </c>
      <c r="B46" s="231"/>
      <c r="C46" s="231"/>
      <c r="D46" s="231"/>
      <c r="E46" s="231"/>
      <c r="F46" s="231"/>
      <c r="G46" s="231"/>
      <c r="H46" s="232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0</v>
      </c>
      <c r="M46" s="53">
        <f>IF(M43&gt;M42,M43-M42,0)</f>
        <v>0</v>
      </c>
      <c r="N46" s="139"/>
      <c r="O46" s="139"/>
      <c r="X46" s="131"/>
    </row>
    <row r="47" spans="1:24" ht="12.75">
      <c r="A47" s="222" t="s">
        <v>217</v>
      </c>
      <c r="B47" s="223"/>
      <c r="C47" s="223"/>
      <c r="D47" s="223"/>
      <c r="E47" s="223"/>
      <c r="F47" s="223"/>
      <c r="G47" s="223"/>
      <c r="H47" s="224"/>
      <c r="I47" s="1">
        <v>151</v>
      </c>
      <c r="J47" s="7">
        <v>20732516</v>
      </c>
      <c r="K47" s="7">
        <v>9528233</v>
      </c>
      <c r="L47" s="7">
        <v>25486497</v>
      </c>
      <c r="M47" s="7">
        <v>16743138.903066667</v>
      </c>
      <c r="N47" s="132"/>
      <c r="O47" s="132"/>
      <c r="W47" s="131"/>
      <c r="X47" s="131"/>
    </row>
    <row r="48" spans="1:24" ht="12.75">
      <c r="A48" s="222" t="s">
        <v>237</v>
      </c>
      <c r="B48" s="223"/>
      <c r="C48" s="223"/>
      <c r="D48" s="223"/>
      <c r="E48" s="223"/>
      <c r="F48" s="223"/>
      <c r="G48" s="223"/>
      <c r="H48" s="224"/>
      <c r="I48" s="1">
        <v>152</v>
      </c>
      <c r="J48" s="53">
        <f>J44-J47</f>
        <v>127837826</v>
      </c>
      <c r="K48" s="53">
        <f>K44-K47</f>
        <v>109886400.99999988</v>
      </c>
      <c r="L48" s="53">
        <f>L44-L47</f>
        <v>58811626.35365367</v>
      </c>
      <c r="M48" s="53">
        <f>M44-M47</f>
        <v>103820549.9387984</v>
      </c>
      <c r="N48" s="139"/>
      <c r="O48" s="139"/>
      <c r="Q48" s="131"/>
      <c r="W48" s="131"/>
      <c r="X48" s="131"/>
    </row>
    <row r="49" spans="1:24" ht="12.75">
      <c r="A49" s="230" t="s">
        <v>192</v>
      </c>
      <c r="B49" s="231"/>
      <c r="C49" s="231"/>
      <c r="D49" s="231"/>
      <c r="E49" s="231"/>
      <c r="F49" s="231"/>
      <c r="G49" s="231"/>
      <c r="H49" s="232"/>
      <c r="I49" s="1">
        <v>153</v>
      </c>
      <c r="J49" s="53">
        <f>IF(J48&gt;0,J48,0)</f>
        <v>127837826</v>
      </c>
      <c r="K49" s="53">
        <f>IF(K48&gt;0,K48,0)</f>
        <v>109886400.99999988</v>
      </c>
      <c r="L49" s="53">
        <f>IF(L48&gt;0,L48,0)</f>
        <v>58811626.35365367</v>
      </c>
      <c r="M49" s="53">
        <f>IF(M48&gt;0,M48,0)</f>
        <v>103820549.9387984</v>
      </c>
      <c r="N49" s="139"/>
      <c r="O49" s="139"/>
      <c r="W49" s="131"/>
      <c r="X49" s="131"/>
    </row>
    <row r="50" spans="1:24" ht="12.75">
      <c r="A50" s="262" t="s">
        <v>220</v>
      </c>
      <c r="B50" s="263"/>
      <c r="C50" s="263"/>
      <c r="D50" s="263"/>
      <c r="E50" s="263"/>
      <c r="F50" s="263"/>
      <c r="G50" s="263"/>
      <c r="H50" s="264"/>
      <c r="I50" s="2">
        <v>154</v>
      </c>
      <c r="J50" s="61">
        <f>IF(J48&lt;0,-J48,0)</f>
        <v>0</v>
      </c>
      <c r="K50" s="61">
        <f>IF(K48&lt;0,-K48,0)</f>
        <v>0</v>
      </c>
      <c r="L50" s="61">
        <f>IF(L48&lt;0,-L48,0)</f>
        <v>0</v>
      </c>
      <c r="M50" s="61">
        <f>IF(M48&lt;0,-M48,0)</f>
        <v>0</v>
      </c>
      <c r="N50" s="139"/>
      <c r="O50" s="139"/>
      <c r="X50" s="131"/>
    </row>
    <row r="51" spans="1:15" ht="12.75" customHeight="1">
      <c r="A51" s="211" t="s">
        <v>312</v>
      </c>
      <c r="B51" s="212"/>
      <c r="C51" s="212"/>
      <c r="D51" s="212"/>
      <c r="E51" s="212"/>
      <c r="F51" s="212"/>
      <c r="G51" s="212"/>
      <c r="H51" s="212"/>
      <c r="I51" s="212"/>
      <c r="J51" s="212"/>
      <c r="K51" s="212"/>
      <c r="L51" s="212"/>
      <c r="M51" s="212"/>
      <c r="N51" s="140"/>
      <c r="O51" s="140"/>
    </row>
    <row r="52" spans="1:15" ht="12.75" customHeight="1">
      <c r="A52" s="215" t="s">
        <v>187</v>
      </c>
      <c r="B52" s="216"/>
      <c r="C52" s="216"/>
      <c r="D52" s="216"/>
      <c r="E52" s="216"/>
      <c r="F52" s="216"/>
      <c r="G52" s="216"/>
      <c r="H52" s="216"/>
      <c r="I52" s="55"/>
      <c r="J52" s="55"/>
      <c r="K52" s="55"/>
      <c r="L52" s="55"/>
      <c r="M52" s="62"/>
      <c r="N52" s="141"/>
      <c r="O52" s="141"/>
    </row>
    <row r="53" spans="1:15" ht="12.75">
      <c r="A53" s="259" t="s">
        <v>234</v>
      </c>
      <c r="B53" s="260"/>
      <c r="C53" s="260"/>
      <c r="D53" s="260"/>
      <c r="E53" s="260"/>
      <c r="F53" s="260"/>
      <c r="G53" s="260"/>
      <c r="H53" s="261"/>
      <c r="I53" s="1">
        <v>155</v>
      </c>
      <c r="J53" s="7">
        <v>128620741</v>
      </c>
      <c r="K53" s="7">
        <v>110312323</v>
      </c>
      <c r="L53" s="7">
        <v>59157904.35365367</v>
      </c>
      <c r="M53" s="7">
        <v>103967063.9387984</v>
      </c>
      <c r="N53" s="132"/>
      <c r="O53" s="132"/>
    </row>
    <row r="54" spans="1:15" ht="12.75">
      <c r="A54" s="259" t="s">
        <v>235</v>
      </c>
      <c r="B54" s="260"/>
      <c r="C54" s="260"/>
      <c r="D54" s="260"/>
      <c r="E54" s="260"/>
      <c r="F54" s="260"/>
      <c r="G54" s="260"/>
      <c r="H54" s="261"/>
      <c r="I54" s="1">
        <v>156</v>
      </c>
      <c r="J54" s="8">
        <v>-782915</v>
      </c>
      <c r="K54" s="8">
        <v>-425922</v>
      </c>
      <c r="L54" s="8">
        <v>-346278</v>
      </c>
      <c r="M54" s="8">
        <v>-146514</v>
      </c>
      <c r="N54" s="132"/>
      <c r="O54" s="132"/>
    </row>
    <row r="55" spans="1:15" ht="12.75" customHeight="1">
      <c r="A55" s="211" t="s">
        <v>189</v>
      </c>
      <c r="B55" s="212"/>
      <c r="C55" s="212"/>
      <c r="D55" s="212"/>
      <c r="E55" s="212"/>
      <c r="F55" s="212"/>
      <c r="G55" s="212"/>
      <c r="H55" s="212"/>
      <c r="I55" s="212"/>
      <c r="J55" s="212"/>
      <c r="K55" s="212"/>
      <c r="L55" s="212"/>
      <c r="M55" s="212"/>
      <c r="N55" s="140"/>
      <c r="O55" s="140"/>
    </row>
    <row r="56" spans="1:15" ht="12.75">
      <c r="A56" s="215" t="s">
        <v>204</v>
      </c>
      <c r="B56" s="216"/>
      <c r="C56" s="216"/>
      <c r="D56" s="216"/>
      <c r="E56" s="216"/>
      <c r="F56" s="216"/>
      <c r="G56" s="216"/>
      <c r="H56" s="233"/>
      <c r="I56" s="9">
        <v>157</v>
      </c>
      <c r="J56" s="6">
        <v>127837826</v>
      </c>
      <c r="K56" s="6">
        <v>109886401</v>
      </c>
      <c r="L56" s="6">
        <v>58811626.35365367</v>
      </c>
      <c r="M56" s="6">
        <v>103820549.9387984</v>
      </c>
      <c r="N56" s="132"/>
      <c r="O56" s="132"/>
    </row>
    <row r="57" spans="1:15" ht="12.75">
      <c r="A57" s="222" t="s">
        <v>221</v>
      </c>
      <c r="B57" s="223"/>
      <c r="C57" s="223"/>
      <c r="D57" s="223"/>
      <c r="E57" s="223"/>
      <c r="F57" s="223"/>
      <c r="G57" s="223"/>
      <c r="H57" s="224"/>
      <c r="I57" s="1">
        <v>158</v>
      </c>
      <c r="J57" s="53">
        <f>SUM(J58:J64)</f>
        <v>-4124430</v>
      </c>
      <c r="K57" s="53">
        <f>SUM(K58:K64)</f>
        <v>-499116</v>
      </c>
      <c r="L57" s="53">
        <f>SUM(L58:L64)</f>
        <v>-7361240</v>
      </c>
      <c r="M57" s="53">
        <f>SUM(M58:M64)</f>
        <v>-2330163</v>
      </c>
      <c r="N57" s="139"/>
      <c r="O57" s="139"/>
    </row>
    <row r="58" spans="1:15" ht="12.75">
      <c r="A58" s="222" t="s">
        <v>228</v>
      </c>
      <c r="B58" s="223"/>
      <c r="C58" s="223"/>
      <c r="D58" s="223"/>
      <c r="E58" s="223"/>
      <c r="F58" s="223"/>
      <c r="G58" s="223"/>
      <c r="H58" s="224"/>
      <c r="I58" s="1">
        <v>159</v>
      </c>
      <c r="J58" s="7">
        <v>-4124430</v>
      </c>
      <c r="K58" s="7">
        <v>-499116</v>
      </c>
      <c r="L58" s="7">
        <v>-7361240</v>
      </c>
      <c r="M58" s="7">
        <v>-2330163</v>
      </c>
      <c r="N58" s="132"/>
      <c r="O58" s="132"/>
    </row>
    <row r="59" spans="1:15" ht="12.75">
      <c r="A59" s="222" t="s">
        <v>229</v>
      </c>
      <c r="B59" s="223"/>
      <c r="C59" s="223"/>
      <c r="D59" s="223"/>
      <c r="E59" s="223"/>
      <c r="F59" s="223"/>
      <c r="G59" s="223"/>
      <c r="H59" s="224"/>
      <c r="I59" s="1">
        <v>160</v>
      </c>
      <c r="J59" s="7">
        <v>0</v>
      </c>
      <c r="K59" s="7">
        <v>0</v>
      </c>
      <c r="L59" s="7">
        <v>0</v>
      </c>
      <c r="M59" s="7">
        <v>0</v>
      </c>
      <c r="N59" s="132"/>
      <c r="O59" s="132"/>
    </row>
    <row r="60" spans="1:15" ht="12.75">
      <c r="A60" s="222" t="s">
        <v>45</v>
      </c>
      <c r="B60" s="223"/>
      <c r="C60" s="223"/>
      <c r="D60" s="223"/>
      <c r="E60" s="223"/>
      <c r="F60" s="223"/>
      <c r="G60" s="223"/>
      <c r="H60" s="224"/>
      <c r="I60" s="1">
        <v>161</v>
      </c>
      <c r="J60" s="7">
        <v>0</v>
      </c>
      <c r="K60" s="7">
        <v>0</v>
      </c>
      <c r="L60" s="7">
        <v>0</v>
      </c>
      <c r="M60" s="7">
        <v>0</v>
      </c>
      <c r="N60" s="132"/>
      <c r="O60" s="132"/>
    </row>
    <row r="61" spans="1:15" ht="12.75">
      <c r="A61" s="222" t="s">
        <v>230</v>
      </c>
      <c r="B61" s="223"/>
      <c r="C61" s="223"/>
      <c r="D61" s="223"/>
      <c r="E61" s="223"/>
      <c r="F61" s="223"/>
      <c r="G61" s="223"/>
      <c r="H61" s="224"/>
      <c r="I61" s="1">
        <v>162</v>
      </c>
      <c r="J61" s="7">
        <v>0</v>
      </c>
      <c r="K61" s="7">
        <v>0</v>
      </c>
      <c r="L61" s="7">
        <v>0</v>
      </c>
      <c r="M61" s="7">
        <v>0</v>
      </c>
      <c r="N61" s="132"/>
      <c r="O61" s="132"/>
    </row>
    <row r="62" spans="1:15" ht="12.75">
      <c r="A62" s="222" t="s">
        <v>231</v>
      </c>
      <c r="B62" s="223"/>
      <c r="C62" s="223"/>
      <c r="D62" s="223"/>
      <c r="E62" s="223"/>
      <c r="F62" s="223"/>
      <c r="G62" s="223"/>
      <c r="H62" s="224"/>
      <c r="I62" s="1">
        <v>163</v>
      </c>
      <c r="J62" s="7">
        <v>0</v>
      </c>
      <c r="K62" s="7">
        <v>0</v>
      </c>
      <c r="L62" s="7">
        <v>0</v>
      </c>
      <c r="M62" s="7">
        <v>0</v>
      </c>
      <c r="N62" s="132"/>
      <c r="O62" s="132"/>
    </row>
    <row r="63" spans="1:15" ht="12.75">
      <c r="A63" s="222" t="s">
        <v>232</v>
      </c>
      <c r="B63" s="223"/>
      <c r="C63" s="223"/>
      <c r="D63" s="223"/>
      <c r="E63" s="223"/>
      <c r="F63" s="223"/>
      <c r="G63" s="223"/>
      <c r="H63" s="224"/>
      <c r="I63" s="1">
        <v>164</v>
      </c>
      <c r="J63" s="7">
        <v>0</v>
      </c>
      <c r="K63" s="7">
        <v>0</v>
      </c>
      <c r="L63" s="7">
        <v>0</v>
      </c>
      <c r="M63" s="7">
        <v>0</v>
      </c>
      <c r="N63" s="132"/>
      <c r="O63" s="132"/>
    </row>
    <row r="64" spans="1:15" ht="12.75">
      <c r="A64" s="222" t="s">
        <v>233</v>
      </c>
      <c r="B64" s="223"/>
      <c r="C64" s="223"/>
      <c r="D64" s="223"/>
      <c r="E64" s="223"/>
      <c r="F64" s="223"/>
      <c r="G64" s="223"/>
      <c r="H64" s="224"/>
      <c r="I64" s="1">
        <v>165</v>
      </c>
      <c r="J64" s="7">
        <v>0</v>
      </c>
      <c r="K64" s="7">
        <v>0</v>
      </c>
      <c r="L64" s="7">
        <v>0</v>
      </c>
      <c r="M64" s="7">
        <v>0</v>
      </c>
      <c r="N64" s="132"/>
      <c r="O64" s="132"/>
    </row>
    <row r="65" spans="1:15" ht="12.75">
      <c r="A65" s="222" t="s">
        <v>222</v>
      </c>
      <c r="B65" s="223"/>
      <c r="C65" s="223"/>
      <c r="D65" s="223"/>
      <c r="E65" s="223"/>
      <c r="F65" s="223"/>
      <c r="G65" s="223"/>
      <c r="H65" s="224"/>
      <c r="I65" s="1">
        <v>166</v>
      </c>
      <c r="J65" s="7">
        <v>0</v>
      </c>
      <c r="K65" s="7">
        <v>0</v>
      </c>
      <c r="L65" s="7">
        <v>0</v>
      </c>
      <c r="M65" s="7">
        <v>0</v>
      </c>
      <c r="N65" s="132"/>
      <c r="O65" s="132"/>
    </row>
    <row r="66" spans="1:15" ht="12.75">
      <c r="A66" s="222" t="s">
        <v>193</v>
      </c>
      <c r="B66" s="223"/>
      <c r="C66" s="223"/>
      <c r="D66" s="223"/>
      <c r="E66" s="223"/>
      <c r="F66" s="223"/>
      <c r="G66" s="223"/>
      <c r="H66" s="224"/>
      <c r="I66" s="1">
        <v>167</v>
      </c>
      <c r="J66" s="53">
        <f>J57-J65</f>
        <v>-4124430</v>
      </c>
      <c r="K66" s="53">
        <f>K57-K65</f>
        <v>-499116</v>
      </c>
      <c r="L66" s="53">
        <f>L57-L65</f>
        <v>-7361240</v>
      </c>
      <c r="M66" s="53">
        <f>M57-M65</f>
        <v>-2330163</v>
      </c>
      <c r="N66" s="139"/>
      <c r="O66" s="139"/>
    </row>
    <row r="67" spans="1:15" ht="12.75">
      <c r="A67" s="222" t="s">
        <v>194</v>
      </c>
      <c r="B67" s="223"/>
      <c r="C67" s="223"/>
      <c r="D67" s="223"/>
      <c r="E67" s="223"/>
      <c r="F67" s="223"/>
      <c r="G67" s="223"/>
      <c r="H67" s="224"/>
      <c r="I67" s="1">
        <v>168</v>
      </c>
      <c r="J67" s="61">
        <f>J56+J66</f>
        <v>123713396</v>
      </c>
      <c r="K67" s="61">
        <f>K56+K66</f>
        <v>109387285</v>
      </c>
      <c r="L67" s="61">
        <f>L56+L66</f>
        <v>51450386.35365367</v>
      </c>
      <c r="M67" s="61">
        <f>M56+M66</f>
        <v>101490386.9387984</v>
      </c>
      <c r="N67" s="139"/>
      <c r="O67" s="139"/>
    </row>
    <row r="68" spans="1:15" ht="12.75" customHeight="1">
      <c r="A68" s="255" t="s">
        <v>313</v>
      </c>
      <c r="B68" s="256"/>
      <c r="C68" s="256"/>
      <c r="D68" s="256"/>
      <c r="E68" s="256"/>
      <c r="F68" s="256"/>
      <c r="G68" s="256"/>
      <c r="H68" s="256"/>
      <c r="I68" s="256"/>
      <c r="J68" s="256"/>
      <c r="K68" s="256"/>
      <c r="L68" s="256"/>
      <c r="M68" s="256"/>
      <c r="N68" s="140"/>
      <c r="O68" s="140"/>
    </row>
    <row r="69" spans="1:15" ht="12.75" customHeight="1">
      <c r="A69" s="257" t="s">
        <v>188</v>
      </c>
      <c r="B69" s="258"/>
      <c r="C69" s="258"/>
      <c r="D69" s="258"/>
      <c r="E69" s="258"/>
      <c r="F69" s="258"/>
      <c r="G69" s="258"/>
      <c r="H69" s="258"/>
      <c r="I69" s="258"/>
      <c r="J69" s="258"/>
      <c r="K69" s="258"/>
      <c r="L69" s="258"/>
      <c r="M69" s="258"/>
      <c r="N69" s="140"/>
      <c r="O69" s="140"/>
    </row>
    <row r="70" spans="1:15" ht="12.75">
      <c r="A70" s="259" t="s">
        <v>234</v>
      </c>
      <c r="B70" s="260"/>
      <c r="C70" s="260"/>
      <c r="D70" s="260"/>
      <c r="E70" s="260"/>
      <c r="F70" s="260"/>
      <c r="G70" s="260"/>
      <c r="H70" s="261"/>
      <c r="I70" s="1">
        <v>169</v>
      </c>
      <c r="J70" s="7">
        <v>124504024</v>
      </c>
      <c r="K70" s="7">
        <v>109813919</v>
      </c>
      <c r="L70" s="7">
        <v>51806124.35365367</v>
      </c>
      <c r="M70" s="7">
        <v>101638970.9387984</v>
      </c>
      <c r="N70" s="132"/>
      <c r="O70" s="132"/>
    </row>
    <row r="71" spans="1:15" ht="12.75">
      <c r="A71" s="252" t="s">
        <v>235</v>
      </c>
      <c r="B71" s="253"/>
      <c r="C71" s="253"/>
      <c r="D71" s="253"/>
      <c r="E71" s="253"/>
      <c r="F71" s="253"/>
      <c r="G71" s="253"/>
      <c r="H71" s="254"/>
      <c r="I71" s="4">
        <v>170</v>
      </c>
      <c r="J71" s="8">
        <v>-790628</v>
      </c>
      <c r="K71" s="8">
        <v>-426634</v>
      </c>
      <c r="L71" s="8">
        <v>-355738</v>
      </c>
      <c r="M71" s="8">
        <v>-148584</v>
      </c>
      <c r="N71" s="132"/>
      <c r="O71" s="132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52"/>
  <sheetViews>
    <sheetView view="pageBreakPreview" zoomScale="110" zoomScaleSheetLayoutView="110" zoomScalePageLayoutView="0" workbookViewId="0" topLeftCell="A1">
      <selection activeCell="L19" sqref="L1:M16384"/>
    </sheetView>
  </sheetViews>
  <sheetFormatPr defaultColWidth="9.140625" defaultRowHeight="12.75"/>
  <cols>
    <col min="1" max="9" width="9.140625" style="52" customWidth="1"/>
    <col min="10" max="11" width="9.8515625" style="52" bestFit="1" customWidth="1"/>
    <col min="12" max="16384" width="9.140625" style="52" customWidth="1"/>
  </cols>
  <sheetData>
    <row r="1" spans="1:11" ht="12.75" customHeight="1">
      <c r="A1" s="274" t="s">
        <v>164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</row>
    <row r="2" spans="1:11" ht="12.75" customHeight="1">
      <c r="A2" s="275" t="s">
        <v>362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</row>
    <row r="3" spans="1:11" ht="12.75">
      <c r="A3" s="271" t="s">
        <v>324</v>
      </c>
      <c r="B3" s="272"/>
      <c r="C3" s="272"/>
      <c r="D3" s="272"/>
      <c r="E3" s="272"/>
      <c r="F3" s="272"/>
      <c r="G3" s="272"/>
      <c r="H3" s="272"/>
      <c r="I3" s="272"/>
      <c r="J3" s="272"/>
      <c r="K3" s="273"/>
    </row>
    <row r="4" spans="1:11" ht="23.25">
      <c r="A4" s="276" t="s">
        <v>59</v>
      </c>
      <c r="B4" s="276"/>
      <c r="C4" s="276"/>
      <c r="D4" s="276"/>
      <c r="E4" s="276"/>
      <c r="F4" s="276"/>
      <c r="G4" s="276"/>
      <c r="H4" s="276"/>
      <c r="I4" s="66" t="s">
        <v>279</v>
      </c>
      <c r="J4" s="67" t="s">
        <v>319</v>
      </c>
      <c r="K4" s="67" t="s">
        <v>320</v>
      </c>
    </row>
    <row r="5" spans="1:11" ht="12.75">
      <c r="A5" s="270">
        <v>1</v>
      </c>
      <c r="B5" s="270"/>
      <c r="C5" s="270"/>
      <c r="D5" s="270"/>
      <c r="E5" s="270"/>
      <c r="F5" s="270"/>
      <c r="G5" s="270"/>
      <c r="H5" s="270"/>
      <c r="I5" s="68">
        <v>2</v>
      </c>
      <c r="J5" s="69" t="s">
        <v>283</v>
      </c>
      <c r="K5" s="69" t="s">
        <v>284</v>
      </c>
    </row>
    <row r="6" spans="1:11" ht="12.75">
      <c r="A6" s="211" t="s">
        <v>156</v>
      </c>
      <c r="B6" s="212"/>
      <c r="C6" s="212"/>
      <c r="D6" s="212"/>
      <c r="E6" s="212"/>
      <c r="F6" s="212"/>
      <c r="G6" s="212"/>
      <c r="H6" s="212"/>
      <c r="I6" s="268"/>
      <c r="J6" s="268"/>
      <c r="K6" s="269"/>
    </row>
    <row r="7" spans="1:13" ht="12.75">
      <c r="A7" s="219" t="s">
        <v>40</v>
      </c>
      <c r="B7" s="220"/>
      <c r="C7" s="220"/>
      <c r="D7" s="220"/>
      <c r="E7" s="220"/>
      <c r="F7" s="220"/>
      <c r="G7" s="220"/>
      <c r="H7" s="220"/>
      <c r="I7" s="1">
        <v>1</v>
      </c>
      <c r="J7" s="5">
        <v>148570342</v>
      </c>
      <c r="K7" s="7">
        <v>84298123.35365367</v>
      </c>
      <c r="L7" s="131"/>
      <c r="M7" s="131"/>
    </row>
    <row r="8" spans="1:13" ht="12.75">
      <c r="A8" s="219" t="s">
        <v>41</v>
      </c>
      <c r="B8" s="220"/>
      <c r="C8" s="220"/>
      <c r="D8" s="220"/>
      <c r="E8" s="220"/>
      <c r="F8" s="220"/>
      <c r="G8" s="220"/>
      <c r="H8" s="220"/>
      <c r="I8" s="1">
        <v>2</v>
      </c>
      <c r="J8" s="5">
        <v>31639222</v>
      </c>
      <c r="K8" s="7">
        <v>35717710</v>
      </c>
      <c r="L8" s="131"/>
      <c r="M8" s="131"/>
    </row>
    <row r="9" spans="1:11" ht="12.75">
      <c r="A9" s="219" t="s">
        <v>42</v>
      </c>
      <c r="B9" s="220"/>
      <c r="C9" s="220"/>
      <c r="D9" s="220"/>
      <c r="E9" s="220"/>
      <c r="F9" s="220"/>
      <c r="G9" s="220"/>
      <c r="H9" s="220"/>
      <c r="I9" s="1">
        <v>3</v>
      </c>
      <c r="J9" s="5">
        <v>190338681</v>
      </c>
      <c r="K9" s="7">
        <v>24828072.45</v>
      </c>
    </row>
    <row r="10" spans="1:11" ht="12.75">
      <c r="A10" s="219" t="s">
        <v>43</v>
      </c>
      <c r="B10" s="220"/>
      <c r="C10" s="220"/>
      <c r="D10" s="220"/>
      <c r="E10" s="220"/>
      <c r="F10" s="220"/>
      <c r="G10" s="220"/>
      <c r="H10" s="220"/>
      <c r="I10" s="1">
        <v>4</v>
      </c>
      <c r="J10" s="5"/>
      <c r="K10" s="7"/>
    </row>
    <row r="11" spans="1:11" ht="12.75">
      <c r="A11" s="219" t="s">
        <v>44</v>
      </c>
      <c r="B11" s="220"/>
      <c r="C11" s="220"/>
      <c r="D11" s="220"/>
      <c r="E11" s="220"/>
      <c r="F11" s="220"/>
      <c r="G11" s="220"/>
      <c r="H11" s="220"/>
      <c r="I11" s="1">
        <v>5</v>
      </c>
      <c r="J11" s="5"/>
      <c r="K11" s="7"/>
    </row>
    <row r="12" spans="1:11" ht="12.75">
      <c r="A12" s="219" t="s">
        <v>51</v>
      </c>
      <c r="B12" s="220"/>
      <c r="C12" s="220"/>
      <c r="D12" s="220"/>
      <c r="E12" s="220"/>
      <c r="F12" s="220"/>
      <c r="G12" s="220"/>
      <c r="H12" s="220"/>
      <c r="I12" s="1">
        <v>6</v>
      </c>
      <c r="J12" s="5">
        <v>81228542</v>
      </c>
      <c r="K12" s="7">
        <v>43510511.95301919</v>
      </c>
    </row>
    <row r="13" spans="1:11" ht="12.75">
      <c r="A13" s="222" t="s">
        <v>157</v>
      </c>
      <c r="B13" s="223"/>
      <c r="C13" s="223"/>
      <c r="D13" s="223"/>
      <c r="E13" s="223"/>
      <c r="F13" s="223"/>
      <c r="G13" s="223"/>
      <c r="H13" s="223"/>
      <c r="I13" s="1">
        <v>7</v>
      </c>
      <c r="J13" s="64">
        <f>SUM(J7:J12)</f>
        <v>451776787</v>
      </c>
      <c r="K13" s="53">
        <f>SUM(K7:K12)</f>
        <v>188354417.75667286</v>
      </c>
    </row>
    <row r="14" spans="1:11" ht="12.75">
      <c r="A14" s="219" t="s">
        <v>52</v>
      </c>
      <c r="B14" s="220"/>
      <c r="C14" s="220"/>
      <c r="D14" s="220"/>
      <c r="E14" s="220"/>
      <c r="F14" s="220"/>
      <c r="G14" s="220"/>
      <c r="H14" s="220"/>
      <c r="I14" s="1">
        <v>8</v>
      </c>
      <c r="J14" s="5"/>
      <c r="K14" s="7"/>
    </row>
    <row r="15" spans="1:11" ht="12.75">
      <c r="A15" s="219" t="s">
        <v>53</v>
      </c>
      <c r="B15" s="220"/>
      <c r="C15" s="220"/>
      <c r="D15" s="220"/>
      <c r="E15" s="220"/>
      <c r="F15" s="220"/>
      <c r="G15" s="220"/>
      <c r="H15" s="220"/>
      <c r="I15" s="1">
        <v>9</v>
      </c>
      <c r="J15" s="5">
        <v>135170948</v>
      </c>
      <c r="K15" s="7">
        <v>231366382</v>
      </c>
    </row>
    <row r="16" spans="1:11" ht="12.75">
      <c r="A16" s="219" t="s">
        <v>54</v>
      </c>
      <c r="B16" s="220"/>
      <c r="C16" s="220"/>
      <c r="D16" s="220"/>
      <c r="E16" s="220"/>
      <c r="F16" s="220"/>
      <c r="G16" s="220"/>
      <c r="H16" s="220"/>
      <c r="I16" s="1">
        <v>10</v>
      </c>
      <c r="J16" s="5">
        <v>54489579</v>
      </c>
      <c r="K16" s="7">
        <v>8388986</v>
      </c>
    </row>
    <row r="17" spans="1:11" ht="12.75">
      <c r="A17" s="219" t="s">
        <v>55</v>
      </c>
      <c r="B17" s="220"/>
      <c r="C17" s="220"/>
      <c r="D17" s="220"/>
      <c r="E17" s="220"/>
      <c r="F17" s="220"/>
      <c r="G17" s="220"/>
      <c r="H17" s="220"/>
      <c r="I17" s="1">
        <v>11</v>
      </c>
      <c r="J17" s="5">
        <v>68888245</v>
      </c>
      <c r="K17" s="7"/>
    </row>
    <row r="18" spans="1:11" ht="12.75">
      <c r="A18" s="222" t="s">
        <v>158</v>
      </c>
      <c r="B18" s="223"/>
      <c r="C18" s="223"/>
      <c r="D18" s="223"/>
      <c r="E18" s="223"/>
      <c r="F18" s="223"/>
      <c r="G18" s="223"/>
      <c r="H18" s="223"/>
      <c r="I18" s="1">
        <v>12</v>
      </c>
      <c r="J18" s="64">
        <f>SUM(J14:J17)</f>
        <v>258548772</v>
      </c>
      <c r="K18" s="53">
        <f>SUM(K14:K17)</f>
        <v>239755368</v>
      </c>
    </row>
    <row r="19" spans="1:11" ht="12.75">
      <c r="A19" s="222" t="s">
        <v>36</v>
      </c>
      <c r="B19" s="223"/>
      <c r="C19" s="223"/>
      <c r="D19" s="223"/>
      <c r="E19" s="223"/>
      <c r="F19" s="223"/>
      <c r="G19" s="223"/>
      <c r="H19" s="223"/>
      <c r="I19" s="1">
        <v>13</v>
      </c>
      <c r="J19" s="64">
        <f>IF(J13&gt;J18,J13-J18,0)</f>
        <v>193228015</v>
      </c>
      <c r="K19" s="53">
        <f>IF(K13&gt;K18,K13-K18,0)</f>
        <v>0</v>
      </c>
    </row>
    <row r="20" spans="1:11" ht="12.75">
      <c r="A20" s="222" t="s">
        <v>37</v>
      </c>
      <c r="B20" s="223"/>
      <c r="C20" s="223"/>
      <c r="D20" s="223"/>
      <c r="E20" s="223"/>
      <c r="F20" s="223"/>
      <c r="G20" s="223"/>
      <c r="H20" s="223"/>
      <c r="I20" s="1">
        <v>14</v>
      </c>
      <c r="J20" s="64">
        <f>IF(J18&gt;J13,J18-J13,0)</f>
        <v>0</v>
      </c>
      <c r="K20" s="53">
        <f>IF(K18&gt;K13,K18-K13,0)</f>
        <v>51400950.24332714</v>
      </c>
    </row>
    <row r="21" spans="1:11" ht="12.75">
      <c r="A21" s="211" t="s">
        <v>159</v>
      </c>
      <c r="B21" s="212"/>
      <c r="C21" s="212"/>
      <c r="D21" s="212"/>
      <c r="E21" s="212"/>
      <c r="F21" s="212"/>
      <c r="G21" s="212"/>
      <c r="H21" s="212"/>
      <c r="I21" s="268"/>
      <c r="J21" s="268"/>
      <c r="K21" s="269"/>
    </row>
    <row r="22" spans="1:11" ht="12.75">
      <c r="A22" s="219" t="s">
        <v>178</v>
      </c>
      <c r="B22" s="220"/>
      <c r="C22" s="220"/>
      <c r="D22" s="220"/>
      <c r="E22" s="220"/>
      <c r="F22" s="220"/>
      <c r="G22" s="220"/>
      <c r="H22" s="220"/>
      <c r="I22" s="1">
        <v>15</v>
      </c>
      <c r="J22" s="5">
        <v>7969502</v>
      </c>
      <c r="K22" s="7"/>
    </row>
    <row r="23" spans="1:11" ht="12.75">
      <c r="A23" s="219" t="s">
        <v>179</v>
      </c>
      <c r="B23" s="220"/>
      <c r="C23" s="220"/>
      <c r="D23" s="220"/>
      <c r="E23" s="220"/>
      <c r="F23" s="220"/>
      <c r="G23" s="220"/>
      <c r="H23" s="220"/>
      <c r="I23" s="1">
        <v>16</v>
      </c>
      <c r="J23" s="5"/>
      <c r="K23" s="7">
        <v>1904487.98</v>
      </c>
    </row>
    <row r="24" spans="1:11" ht="12.75">
      <c r="A24" s="219" t="s">
        <v>180</v>
      </c>
      <c r="B24" s="220"/>
      <c r="C24" s="220"/>
      <c r="D24" s="220"/>
      <c r="E24" s="220"/>
      <c r="F24" s="220"/>
      <c r="G24" s="220"/>
      <c r="H24" s="220"/>
      <c r="I24" s="1">
        <v>17</v>
      </c>
      <c r="J24" s="5">
        <v>24198244</v>
      </c>
      <c r="K24" s="7">
        <v>4055003</v>
      </c>
    </row>
    <row r="25" spans="1:11" ht="12.75">
      <c r="A25" s="219" t="s">
        <v>181</v>
      </c>
      <c r="B25" s="220"/>
      <c r="C25" s="220"/>
      <c r="D25" s="220"/>
      <c r="E25" s="220"/>
      <c r="F25" s="220"/>
      <c r="G25" s="220"/>
      <c r="H25" s="220"/>
      <c r="I25" s="1">
        <v>18</v>
      </c>
      <c r="J25" s="5"/>
      <c r="K25" s="7"/>
    </row>
    <row r="26" spans="1:11" ht="12.75">
      <c r="A26" s="219" t="s">
        <v>182</v>
      </c>
      <c r="B26" s="220"/>
      <c r="C26" s="220"/>
      <c r="D26" s="220"/>
      <c r="E26" s="220"/>
      <c r="F26" s="220"/>
      <c r="G26" s="220"/>
      <c r="H26" s="220"/>
      <c r="I26" s="1">
        <v>19</v>
      </c>
      <c r="J26" s="5"/>
      <c r="K26" s="7"/>
    </row>
    <row r="27" spans="1:11" ht="12.75">
      <c r="A27" s="222" t="s">
        <v>168</v>
      </c>
      <c r="B27" s="223"/>
      <c r="C27" s="223"/>
      <c r="D27" s="223"/>
      <c r="E27" s="223"/>
      <c r="F27" s="223"/>
      <c r="G27" s="223"/>
      <c r="H27" s="223"/>
      <c r="I27" s="1">
        <v>20</v>
      </c>
      <c r="J27" s="64">
        <f>SUM(J22:J26)</f>
        <v>32167746</v>
      </c>
      <c r="K27" s="53">
        <f>SUM(K22:K26)</f>
        <v>5959490.98</v>
      </c>
    </row>
    <row r="28" spans="1:11" ht="12.75">
      <c r="A28" s="219" t="s">
        <v>115</v>
      </c>
      <c r="B28" s="220"/>
      <c r="C28" s="220"/>
      <c r="D28" s="220"/>
      <c r="E28" s="220"/>
      <c r="F28" s="220"/>
      <c r="G28" s="220"/>
      <c r="H28" s="220"/>
      <c r="I28" s="1">
        <v>21</v>
      </c>
      <c r="J28" s="5">
        <v>54382422</v>
      </c>
      <c r="K28" s="7">
        <v>15338043.33</v>
      </c>
    </row>
    <row r="29" spans="1:11" ht="12.75">
      <c r="A29" s="219" t="s">
        <v>116</v>
      </c>
      <c r="B29" s="220"/>
      <c r="C29" s="220"/>
      <c r="D29" s="220"/>
      <c r="E29" s="220"/>
      <c r="F29" s="220"/>
      <c r="G29" s="220"/>
      <c r="H29" s="220"/>
      <c r="I29" s="1">
        <v>22</v>
      </c>
      <c r="J29" s="5">
        <v>1164598</v>
      </c>
      <c r="K29" s="7">
        <v>29682754.589999974</v>
      </c>
    </row>
    <row r="30" spans="1:11" ht="12.75">
      <c r="A30" s="219" t="s">
        <v>16</v>
      </c>
      <c r="B30" s="220"/>
      <c r="C30" s="220"/>
      <c r="D30" s="220"/>
      <c r="E30" s="220"/>
      <c r="F30" s="220"/>
      <c r="G30" s="220"/>
      <c r="H30" s="220"/>
      <c r="I30" s="1">
        <v>23</v>
      </c>
      <c r="J30" s="5">
        <v>146697984</v>
      </c>
      <c r="K30" s="7"/>
    </row>
    <row r="31" spans="1:11" ht="12.75">
      <c r="A31" s="222" t="s">
        <v>5</v>
      </c>
      <c r="B31" s="223"/>
      <c r="C31" s="223"/>
      <c r="D31" s="223"/>
      <c r="E31" s="223"/>
      <c r="F31" s="223"/>
      <c r="G31" s="223"/>
      <c r="H31" s="223"/>
      <c r="I31" s="1">
        <v>24</v>
      </c>
      <c r="J31" s="64">
        <f>SUM(J28:J30)</f>
        <v>202245004</v>
      </c>
      <c r="K31" s="53">
        <f>SUM(K28:K30)</f>
        <v>45020797.91999997</v>
      </c>
    </row>
    <row r="32" spans="1:11" ht="12.75">
      <c r="A32" s="222" t="s">
        <v>38</v>
      </c>
      <c r="B32" s="223"/>
      <c r="C32" s="223"/>
      <c r="D32" s="223"/>
      <c r="E32" s="223"/>
      <c r="F32" s="223"/>
      <c r="G32" s="223"/>
      <c r="H32" s="223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12.75">
      <c r="A33" s="222" t="s">
        <v>39</v>
      </c>
      <c r="B33" s="223"/>
      <c r="C33" s="223"/>
      <c r="D33" s="223"/>
      <c r="E33" s="223"/>
      <c r="F33" s="223"/>
      <c r="G33" s="223"/>
      <c r="H33" s="223"/>
      <c r="I33" s="1">
        <v>26</v>
      </c>
      <c r="J33" s="64">
        <f>IF(J31&gt;J27,J31-J27,0)</f>
        <v>170077258</v>
      </c>
      <c r="K33" s="53">
        <f>IF(K31&gt;K27,K31-K27,0)</f>
        <v>39061306.93999997</v>
      </c>
    </row>
    <row r="34" spans="1:11" ht="12.75">
      <c r="A34" s="211" t="s">
        <v>160</v>
      </c>
      <c r="B34" s="212"/>
      <c r="C34" s="212"/>
      <c r="D34" s="212"/>
      <c r="E34" s="212"/>
      <c r="F34" s="212"/>
      <c r="G34" s="212"/>
      <c r="H34" s="212"/>
      <c r="I34" s="268"/>
      <c r="J34" s="268"/>
      <c r="K34" s="269"/>
    </row>
    <row r="35" spans="1:11" ht="12.75">
      <c r="A35" s="219" t="s">
        <v>174</v>
      </c>
      <c r="B35" s="220"/>
      <c r="C35" s="220"/>
      <c r="D35" s="220"/>
      <c r="E35" s="220"/>
      <c r="F35" s="220"/>
      <c r="G35" s="220"/>
      <c r="H35" s="220"/>
      <c r="I35" s="1">
        <v>27</v>
      </c>
      <c r="J35" s="5"/>
      <c r="K35" s="7"/>
    </row>
    <row r="36" spans="1:11" ht="12.75">
      <c r="A36" s="219" t="s">
        <v>29</v>
      </c>
      <c r="B36" s="220"/>
      <c r="C36" s="220"/>
      <c r="D36" s="220"/>
      <c r="E36" s="220"/>
      <c r="F36" s="220"/>
      <c r="G36" s="220"/>
      <c r="H36" s="220"/>
      <c r="I36" s="1">
        <v>28</v>
      </c>
      <c r="J36" s="5">
        <v>27889510</v>
      </c>
      <c r="K36" s="7">
        <v>174778584.1</v>
      </c>
    </row>
    <row r="37" spans="1:11" ht="12.75">
      <c r="A37" s="219" t="s">
        <v>30</v>
      </c>
      <c r="B37" s="220"/>
      <c r="C37" s="220"/>
      <c r="D37" s="220"/>
      <c r="E37" s="220"/>
      <c r="F37" s="220"/>
      <c r="G37" s="220"/>
      <c r="H37" s="220"/>
      <c r="I37" s="1">
        <v>29</v>
      </c>
      <c r="J37" s="5"/>
      <c r="K37" s="7"/>
    </row>
    <row r="38" spans="1:11" ht="12.75">
      <c r="A38" s="222" t="s">
        <v>68</v>
      </c>
      <c r="B38" s="223"/>
      <c r="C38" s="223"/>
      <c r="D38" s="223"/>
      <c r="E38" s="223"/>
      <c r="F38" s="223"/>
      <c r="G38" s="223"/>
      <c r="H38" s="223"/>
      <c r="I38" s="1">
        <v>30</v>
      </c>
      <c r="J38" s="64">
        <f>SUM(J35:J37)</f>
        <v>27889510</v>
      </c>
      <c r="K38" s="53">
        <f>SUM(K35:K37)</f>
        <v>174778584.1</v>
      </c>
    </row>
    <row r="39" spans="1:11" ht="12.75">
      <c r="A39" s="219" t="s">
        <v>31</v>
      </c>
      <c r="B39" s="220"/>
      <c r="C39" s="220"/>
      <c r="D39" s="220"/>
      <c r="E39" s="220"/>
      <c r="F39" s="220"/>
      <c r="G39" s="220"/>
      <c r="H39" s="220"/>
      <c r="I39" s="1">
        <v>31</v>
      </c>
      <c r="J39" s="5">
        <v>46195757</v>
      </c>
      <c r="K39" s="7">
        <v>50595343.02</v>
      </c>
    </row>
    <row r="40" spans="1:11" ht="12.75">
      <c r="A40" s="219" t="s">
        <v>32</v>
      </c>
      <c r="B40" s="220"/>
      <c r="C40" s="220"/>
      <c r="D40" s="220"/>
      <c r="E40" s="220"/>
      <c r="F40" s="220"/>
      <c r="G40" s="220"/>
      <c r="H40" s="220"/>
      <c r="I40" s="1">
        <v>32</v>
      </c>
      <c r="J40" s="5">
        <v>7304</v>
      </c>
      <c r="K40" s="7"/>
    </row>
    <row r="41" spans="1:11" ht="12.75">
      <c r="A41" s="219" t="s">
        <v>33</v>
      </c>
      <c r="B41" s="220"/>
      <c r="C41" s="220"/>
      <c r="D41" s="220"/>
      <c r="E41" s="220"/>
      <c r="F41" s="220"/>
      <c r="G41" s="220"/>
      <c r="H41" s="220"/>
      <c r="I41" s="1">
        <v>33</v>
      </c>
      <c r="J41" s="5">
        <v>620064</v>
      </c>
      <c r="K41" s="7">
        <v>109104</v>
      </c>
    </row>
    <row r="42" spans="1:11" ht="12.75">
      <c r="A42" s="219" t="s">
        <v>34</v>
      </c>
      <c r="B42" s="220"/>
      <c r="C42" s="220"/>
      <c r="D42" s="220"/>
      <c r="E42" s="220"/>
      <c r="F42" s="220"/>
      <c r="G42" s="220"/>
      <c r="H42" s="220"/>
      <c r="I42" s="1">
        <v>34</v>
      </c>
      <c r="J42" s="5"/>
      <c r="K42" s="7"/>
    </row>
    <row r="43" spans="1:11" ht="12.75">
      <c r="A43" s="219" t="s">
        <v>35</v>
      </c>
      <c r="B43" s="220"/>
      <c r="C43" s="220"/>
      <c r="D43" s="220"/>
      <c r="E43" s="220"/>
      <c r="F43" s="220"/>
      <c r="G43" s="220"/>
      <c r="H43" s="220"/>
      <c r="I43" s="1">
        <v>35</v>
      </c>
      <c r="J43" s="5"/>
      <c r="K43" s="7"/>
    </row>
    <row r="44" spans="1:11" ht="12.75">
      <c r="A44" s="222" t="s">
        <v>69</v>
      </c>
      <c r="B44" s="223"/>
      <c r="C44" s="223"/>
      <c r="D44" s="223"/>
      <c r="E44" s="223"/>
      <c r="F44" s="223"/>
      <c r="G44" s="223"/>
      <c r="H44" s="223"/>
      <c r="I44" s="1">
        <v>36</v>
      </c>
      <c r="J44" s="64">
        <f>SUM(J39:J43)</f>
        <v>46823125</v>
      </c>
      <c r="K44" s="53">
        <f>SUM(K39:K43)</f>
        <v>50704447.02</v>
      </c>
    </row>
    <row r="45" spans="1:11" ht="12.75">
      <c r="A45" s="222" t="s">
        <v>17</v>
      </c>
      <c r="B45" s="223"/>
      <c r="C45" s="223"/>
      <c r="D45" s="223"/>
      <c r="E45" s="223"/>
      <c r="F45" s="223"/>
      <c r="G45" s="223"/>
      <c r="H45" s="223"/>
      <c r="I45" s="1">
        <v>37</v>
      </c>
      <c r="J45" s="64">
        <f>IF(J38&gt;J44,J38-J44,0)</f>
        <v>0</v>
      </c>
      <c r="K45" s="53">
        <f>IF(K38&gt;K44,K38-K44,0)</f>
        <v>124074137.07999998</v>
      </c>
    </row>
    <row r="46" spans="1:11" ht="12.75">
      <c r="A46" s="222" t="s">
        <v>18</v>
      </c>
      <c r="B46" s="223"/>
      <c r="C46" s="223"/>
      <c r="D46" s="223"/>
      <c r="E46" s="223"/>
      <c r="F46" s="223"/>
      <c r="G46" s="223"/>
      <c r="H46" s="223"/>
      <c r="I46" s="1">
        <v>38</v>
      </c>
      <c r="J46" s="64">
        <f>IF(J44&gt;J38,J44-J38,0)</f>
        <v>18933615</v>
      </c>
      <c r="K46" s="53">
        <f>IF(K44&gt;K38,K44-K38,0)</f>
        <v>0</v>
      </c>
    </row>
    <row r="47" spans="1:11" ht="12.75">
      <c r="A47" s="219" t="s">
        <v>70</v>
      </c>
      <c r="B47" s="220"/>
      <c r="C47" s="220"/>
      <c r="D47" s="220"/>
      <c r="E47" s="220"/>
      <c r="F47" s="220"/>
      <c r="G47" s="220"/>
      <c r="H47" s="220"/>
      <c r="I47" s="1">
        <v>39</v>
      </c>
      <c r="J47" s="64">
        <f>IF(J19-J20+J32-J33+J45-J46&gt;0,J19-J20+J32-J33+J45-J46,0)</f>
        <v>4217142</v>
      </c>
      <c r="K47" s="53">
        <f>IF(K19-K20+K32-K33+K45-K46&gt;0,K19-K20+K32-K33+K45-K46,0)</f>
        <v>33611879.896672875</v>
      </c>
    </row>
    <row r="48" spans="1:11" ht="12.75">
      <c r="A48" s="219" t="s">
        <v>71</v>
      </c>
      <c r="B48" s="220"/>
      <c r="C48" s="220"/>
      <c r="D48" s="220"/>
      <c r="E48" s="220"/>
      <c r="F48" s="220"/>
      <c r="G48" s="220"/>
      <c r="H48" s="220"/>
      <c r="I48" s="1">
        <v>40</v>
      </c>
      <c r="J48" s="64">
        <f>IF(J20-J19+J33-J32+J46-J45&gt;0,J20-J19+J33-J32+J46-J45,0)</f>
        <v>0</v>
      </c>
      <c r="K48" s="53">
        <f>IF(K20-K19+K33-K32+K46-K45&gt;0,K20-K19+K33-K32+K46-K45,0)</f>
        <v>0</v>
      </c>
    </row>
    <row r="49" spans="1:11" ht="12.75">
      <c r="A49" s="219" t="s">
        <v>161</v>
      </c>
      <c r="B49" s="220"/>
      <c r="C49" s="220"/>
      <c r="D49" s="220"/>
      <c r="E49" s="220"/>
      <c r="F49" s="220"/>
      <c r="G49" s="220"/>
      <c r="H49" s="220"/>
      <c r="I49" s="1">
        <v>41</v>
      </c>
      <c r="J49" s="5">
        <v>24008417</v>
      </c>
      <c r="K49" s="7">
        <v>21642084</v>
      </c>
    </row>
    <row r="50" spans="1:11" ht="12.75">
      <c r="A50" s="219" t="s">
        <v>175</v>
      </c>
      <c r="B50" s="220"/>
      <c r="C50" s="220"/>
      <c r="D50" s="220"/>
      <c r="E50" s="220"/>
      <c r="F50" s="220"/>
      <c r="G50" s="220"/>
      <c r="H50" s="220"/>
      <c r="I50" s="1">
        <v>42</v>
      </c>
      <c r="J50" s="5">
        <f>+J47</f>
        <v>4217142</v>
      </c>
      <c r="K50" s="7">
        <f>+K47</f>
        <v>33611879.896672875</v>
      </c>
    </row>
    <row r="51" spans="1:11" ht="12.75">
      <c r="A51" s="219" t="s">
        <v>176</v>
      </c>
      <c r="B51" s="220"/>
      <c r="C51" s="220"/>
      <c r="D51" s="220"/>
      <c r="E51" s="220"/>
      <c r="F51" s="220"/>
      <c r="G51" s="220"/>
      <c r="H51" s="220"/>
      <c r="I51" s="1">
        <v>43</v>
      </c>
      <c r="J51" s="5"/>
      <c r="K51" s="7"/>
    </row>
    <row r="52" spans="1:12" ht="12.75">
      <c r="A52" s="225" t="s">
        <v>177</v>
      </c>
      <c r="B52" s="226"/>
      <c r="C52" s="226"/>
      <c r="D52" s="226"/>
      <c r="E52" s="226"/>
      <c r="F52" s="226"/>
      <c r="G52" s="226"/>
      <c r="H52" s="226"/>
      <c r="I52" s="4">
        <v>44</v>
      </c>
      <c r="J52" s="65">
        <f>J49+J50-J51</f>
        <v>28225559</v>
      </c>
      <c r="K52" s="61">
        <f>K49+K50-K51</f>
        <v>55253963.896672875</v>
      </c>
      <c r="L52" s="131"/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74" t="s">
        <v>197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</row>
    <row r="2" spans="1:11" ht="12.75" customHeight="1">
      <c r="A2" s="283" t="s">
        <v>6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</row>
    <row r="3" spans="1:11" ht="12.75">
      <c r="A3" s="282" t="s">
        <v>7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</row>
    <row r="4" spans="1:11" ht="33.75">
      <c r="A4" s="276" t="s">
        <v>59</v>
      </c>
      <c r="B4" s="276"/>
      <c r="C4" s="276"/>
      <c r="D4" s="276"/>
      <c r="E4" s="276"/>
      <c r="F4" s="276"/>
      <c r="G4" s="276"/>
      <c r="H4" s="276"/>
      <c r="I4" s="66" t="s">
        <v>279</v>
      </c>
      <c r="J4" s="67" t="s">
        <v>319</v>
      </c>
      <c r="K4" s="67" t="s">
        <v>320</v>
      </c>
    </row>
    <row r="5" spans="1:11" ht="12.75">
      <c r="A5" s="281">
        <v>1</v>
      </c>
      <c r="B5" s="281"/>
      <c r="C5" s="281"/>
      <c r="D5" s="281"/>
      <c r="E5" s="281"/>
      <c r="F5" s="281"/>
      <c r="G5" s="281"/>
      <c r="H5" s="281"/>
      <c r="I5" s="72">
        <v>2</v>
      </c>
      <c r="J5" s="73" t="s">
        <v>283</v>
      </c>
      <c r="K5" s="73" t="s">
        <v>284</v>
      </c>
    </row>
    <row r="6" spans="1:11" ht="12.75">
      <c r="A6" s="211" t="s">
        <v>156</v>
      </c>
      <c r="B6" s="212"/>
      <c r="C6" s="212"/>
      <c r="D6" s="212"/>
      <c r="E6" s="212"/>
      <c r="F6" s="212"/>
      <c r="G6" s="212"/>
      <c r="H6" s="212"/>
      <c r="I6" s="268"/>
      <c r="J6" s="268"/>
      <c r="K6" s="269"/>
    </row>
    <row r="7" spans="1:11" ht="12.75">
      <c r="A7" s="219" t="s">
        <v>199</v>
      </c>
      <c r="B7" s="220"/>
      <c r="C7" s="220"/>
      <c r="D7" s="220"/>
      <c r="E7" s="220"/>
      <c r="F7" s="220"/>
      <c r="G7" s="220"/>
      <c r="H7" s="220"/>
      <c r="I7" s="1">
        <v>1</v>
      </c>
      <c r="J7" s="5"/>
      <c r="K7" s="7"/>
    </row>
    <row r="8" spans="1:11" ht="12.75">
      <c r="A8" s="219" t="s">
        <v>119</v>
      </c>
      <c r="B8" s="220"/>
      <c r="C8" s="220"/>
      <c r="D8" s="220"/>
      <c r="E8" s="220"/>
      <c r="F8" s="220"/>
      <c r="G8" s="220"/>
      <c r="H8" s="220"/>
      <c r="I8" s="1">
        <v>2</v>
      </c>
      <c r="J8" s="5"/>
      <c r="K8" s="7"/>
    </row>
    <row r="9" spans="1:11" ht="12.75">
      <c r="A9" s="219" t="s">
        <v>120</v>
      </c>
      <c r="B9" s="220"/>
      <c r="C9" s="220"/>
      <c r="D9" s="220"/>
      <c r="E9" s="220"/>
      <c r="F9" s="220"/>
      <c r="G9" s="220"/>
      <c r="H9" s="220"/>
      <c r="I9" s="1">
        <v>3</v>
      </c>
      <c r="J9" s="5"/>
      <c r="K9" s="7"/>
    </row>
    <row r="10" spans="1:11" ht="12.75">
      <c r="A10" s="219" t="s">
        <v>121</v>
      </c>
      <c r="B10" s="220"/>
      <c r="C10" s="220"/>
      <c r="D10" s="220"/>
      <c r="E10" s="220"/>
      <c r="F10" s="220"/>
      <c r="G10" s="220"/>
      <c r="H10" s="220"/>
      <c r="I10" s="1">
        <v>4</v>
      </c>
      <c r="J10" s="5"/>
      <c r="K10" s="7"/>
    </row>
    <row r="11" spans="1:11" ht="12.75">
      <c r="A11" s="219" t="s">
        <v>122</v>
      </c>
      <c r="B11" s="220"/>
      <c r="C11" s="220"/>
      <c r="D11" s="220"/>
      <c r="E11" s="220"/>
      <c r="F11" s="220"/>
      <c r="G11" s="220"/>
      <c r="H11" s="220"/>
      <c r="I11" s="1">
        <v>5</v>
      </c>
      <c r="J11" s="5"/>
      <c r="K11" s="7"/>
    </row>
    <row r="12" spans="1:11" ht="12.75">
      <c r="A12" s="222" t="s">
        <v>198</v>
      </c>
      <c r="B12" s="223"/>
      <c r="C12" s="223"/>
      <c r="D12" s="223"/>
      <c r="E12" s="223"/>
      <c r="F12" s="223"/>
      <c r="G12" s="223"/>
      <c r="H12" s="223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19" t="s">
        <v>123</v>
      </c>
      <c r="B13" s="220"/>
      <c r="C13" s="220"/>
      <c r="D13" s="220"/>
      <c r="E13" s="220"/>
      <c r="F13" s="220"/>
      <c r="G13" s="220"/>
      <c r="H13" s="220"/>
      <c r="I13" s="1">
        <v>7</v>
      </c>
      <c r="J13" s="5"/>
      <c r="K13" s="7"/>
    </row>
    <row r="14" spans="1:11" ht="12.75">
      <c r="A14" s="219" t="s">
        <v>124</v>
      </c>
      <c r="B14" s="220"/>
      <c r="C14" s="220"/>
      <c r="D14" s="220"/>
      <c r="E14" s="220"/>
      <c r="F14" s="220"/>
      <c r="G14" s="220"/>
      <c r="H14" s="220"/>
      <c r="I14" s="1">
        <v>8</v>
      </c>
      <c r="J14" s="5"/>
      <c r="K14" s="7"/>
    </row>
    <row r="15" spans="1:11" ht="12.75">
      <c r="A15" s="219" t="s">
        <v>125</v>
      </c>
      <c r="B15" s="220"/>
      <c r="C15" s="220"/>
      <c r="D15" s="220"/>
      <c r="E15" s="220"/>
      <c r="F15" s="220"/>
      <c r="G15" s="220"/>
      <c r="H15" s="220"/>
      <c r="I15" s="1">
        <v>9</v>
      </c>
      <c r="J15" s="5"/>
      <c r="K15" s="7"/>
    </row>
    <row r="16" spans="1:11" ht="12.75">
      <c r="A16" s="219" t="s">
        <v>126</v>
      </c>
      <c r="B16" s="220"/>
      <c r="C16" s="220"/>
      <c r="D16" s="220"/>
      <c r="E16" s="220"/>
      <c r="F16" s="220"/>
      <c r="G16" s="220"/>
      <c r="H16" s="220"/>
      <c r="I16" s="1">
        <v>10</v>
      </c>
      <c r="J16" s="5"/>
      <c r="K16" s="7"/>
    </row>
    <row r="17" spans="1:11" ht="12.75">
      <c r="A17" s="219" t="s">
        <v>127</v>
      </c>
      <c r="B17" s="220"/>
      <c r="C17" s="220"/>
      <c r="D17" s="220"/>
      <c r="E17" s="220"/>
      <c r="F17" s="220"/>
      <c r="G17" s="220"/>
      <c r="H17" s="220"/>
      <c r="I17" s="1">
        <v>11</v>
      </c>
      <c r="J17" s="5"/>
      <c r="K17" s="7"/>
    </row>
    <row r="18" spans="1:11" ht="12.75">
      <c r="A18" s="219" t="s">
        <v>128</v>
      </c>
      <c r="B18" s="220"/>
      <c r="C18" s="220"/>
      <c r="D18" s="220"/>
      <c r="E18" s="220"/>
      <c r="F18" s="220"/>
      <c r="G18" s="220"/>
      <c r="H18" s="220"/>
      <c r="I18" s="1">
        <v>12</v>
      </c>
      <c r="J18" s="5"/>
      <c r="K18" s="7"/>
    </row>
    <row r="19" spans="1:11" ht="12.75">
      <c r="A19" s="222" t="s">
        <v>47</v>
      </c>
      <c r="B19" s="223"/>
      <c r="C19" s="223"/>
      <c r="D19" s="223"/>
      <c r="E19" s="223"/>
      <c r="F19" s="223"/>
      <c r="G19" s="223"/>
      <c r="H19" s="223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22" t="s">
        <v>108</v>
      </c>
      <c r="B20" s="279"/>
      <c r="C20" s="279"/>
      <c r="D20" s="279"/>
      <c r="E20" s="279"/>
      <c r="F20" s="279"/>
      <c r="G20" s="279"/>
      <c r="H20" s="280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34" t="s">
        <v>109</v>
      </c>
      <c r="B21" s="277"/>
      <c r="C21" s="277"/>
      <c r="D21" s="277"/>
      <c r="E21" s="277"/>
      <c r="F21" s="277"/>
      <c r="G21" s="277"/>
      <c r="H21" s="278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11" t="s">
        <v>159</v>
      </c>
      <c r="B22" s="212"/>
      <c r="C22" s="212"/>
      <c r="D22" s="212"/>
      <c r="E22" s="212"/>
      <c r="F22" s="212"/>
      <c r="G22" s="212"/>
      <c r="H22" s="212"/>
      <c r="I22" s="268"/>
      <c r="J22" s="268"/>
      <c r="K22" s="269"/>
    </row>
    <row r="23" spans="1:11" ht="12.75">
      <c r="A23" s="219" t="s">
        <v>165</v>
      </c>
      <c r="B23" s="220"/>
      <c r="C23" s="220"/>
      <c r="D23" s="220"/>
      <c r="E23" s="220"/>
      <c r="F23" s="220"/>
      <c r="G23" s="220"/>
      <c r="H23" s="220"/>
      <c r="I23" s="1">
        <v>16</v>
      </c>
      <c r="J23" s="5"/>
      <c r="K23" s="7"/>
    </row>
    <row r="24" spans="1:11" ht="12.75">
      <c r="A24" s="219" t="s">
        <v>166</v>
      </c>
      <c r="B24" s="220"/>
      <c r="C24" s="220"/>
      <c r="D24" s="220"/>
      <c r="E24" s="220"/>
      <c r="F24" s="220"/>
      <c r="G24" s="220"/>
      <c r="H24" s="220"/>
      <c r="I24" s="1">
        <v>17</v>
      </c>
      <c r="J24" s="5"/>
      <c r="K24" s="7"/>
    </row>
    <row r="25" spans="1:11" ht="12.75">
      <c r="A25" s="219" t="s">
        <v>321</v>
      </c>
      <c r="B25" s="220"/>
      <c r="C25" s="220"/>
      <c r="D25" s="220"/>
      <c r="E25" s="220"/>
      <c r="F25" s="220"/>
      <c r="G25" s="220"/>
      <c r="H25" s="220"/>
      <c r="I25" s="1">
        <v>18</v>
      </c>
      <c r="J25" s="5"/>
      <c r="K25" s="7"/>
    </row>
    <row r="26" spans="1:11" ht="12.75">
      <c r="A26" s="219" t="s">
        <v>322</v>
      </c>
      <c r="B26" s="220"/>
      <c r="C26" s="220"/>
      <c r="D26" s="220"/>
      <c r="E26" s="220"/>
      <c r="F26" s="220"/>
      <c r="G26" s="220"/>
      <c r="H26" s="220"/>
      <c r="I26" s="1">
        <v>19</v>
      </c>
      <c r="J26" s="5"/>
      <c r="K26" s="7"/>
    </row>
    <row r="27" spans="1:11" ht="12.75">
      <c r="A27" s="219" t="s">
        <v>167</v>
      </c>
      <c r="B27" s="220"/>
      <c r="C27" s="220"/>
      <c r="D27" s="220"/>
      <c r="E27" s="220"/>
      <c r="F27" s="220"/>
      <c r="G27" s="220"/>
      <c r="H27" s="220"/>
      <c r="I27" s="1">
        <v>20</v>
      </c>
      <c r="J27" s="5"/>
      <c r="K27" s="7"/>
    </row>
    <row r="28" spans="1:11" ht="12.75">
      <c r="A28" s="222" t="s">
        <v>114</v>
      </c>
      <c r="B28" s="223"/>
      <c r="C28" s="223"/>
      <c r="D28" s="223"/>
      <c r="E28" s="223"/>
      <c r="F28" s="223"/>
      <c r="G28" s="223"/>
      <c r="H28" s="223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19" t="s">
        <v>2</v>
      </c>
      <c r="B29" s="220"/>
      <c r="C29" s="220"/>
      <c r="D29" s="220"/>
      <c r="E29" s="220"/>
      <c r="F29" s="220"/>
      <c r="G29" s="220"/>
      <c r="H29" s="220"/>
      <c r="I29" s="1">
        <v>22</v>
      </c>
      <c r="J29" s="5"/>
      <c r="K29" s="7"/>
    </row>
    <row r="30" spans="1:11" ht="12.75">
      <c r="A30" s="219" t="s">
        <v>3</v>
      </c>
      <c r="B30" s="220"/>
      <c r="C30" s="220"/>
      <c r="D30" s="220"/>
      <c r="E30" s="220"/>
      <c r="F30" s="220"/>
      <c r="G30" s="220"/>
      <c r="H30" s="220"/>
      <c r="I30" s="1">
        <v>23</v>
      </c>
      <c r="J30" s="5"/>
      <c r="K30" s="7"/>
    </row>
    <row r="31" spans="1:11" ht="12.75">
      <c r="A31" s="219" t="s">
        <v>4</v>
      </c>
      <c r="B31" s="220"/>
      <c r="C31" s="220"/>
      <c r="D31" s="220"/>
      <c r="E31" s="220"/>
      <c r="F31" s="220"/>
      <c r="G31" s="220"/>
      <c r="H31" s="220"/>
      <c r="I31" s="1">
        <v>24</v>
      </c>
      <c r="J31" s="5"/>
      <c r="K31" s="7"/>
    </row>
    <row r="32" spans="1:11" ht="12.75">
      <c r="A32" s="222" t="s">
        <v>48</v>
      </c>
      <c r="B32" s="223"/>
      <c r="C32" s="223"/>
      <c r="D32" s="223"/>
      <c r="E32" s="223"/>
      <c r="F32" s="223"/>
      <c r="G32" s="223"/>
      <c r="H32" s="223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22" t="s">
        <v>110</v>
      </c>
      <c r="B33" s="223"/>
      <c r="C33" s="223"/>
      <c r="D33" s="223"/>
      <c r="E33" s="223"/>
      <c r="F33" s="223"/>
      <c r="G33" s="223"/>
      <c r="H33" s="223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22" t="s">
        <v>111</v>
      </c>
      <c r="B34" s="223"/>
      <c r="C34" s="223"/>
      <c r="D34" s="223"/>
      <c r="E34" s="223"/>
      <c r="F34" s="223"/>
      <c r="G34" s="223"/>
      <c r="H34" s="223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11" t="s">
        <v>160</v>
      </c>
      <c r="B35" s="212"/>
      <c r="C35" s="212"/>
      <c r="D35" s="212"/>
      <c r="E35" s="212"/>
      <c r="F35" s="212"/>
      <c r="G35" s="212"/>
      <c r="H35" s="212"/>
      <c r="I35" s="268">
        <v>0</v>
      </c>
      <c r="J35" s="268"/>
      <c r="K35" s="269"/>
    </row>
    <row r="36" spans="1:11" ht="12.75">
      <c r="A36" s="219" t="s">
        <v>174</v>
      </c>
      <c r="B36" s="220"/>
      <c r="C36" s="220"/>
      <c r="D36" s="220"/>
      <c r="E36" s="220"/>
      <c r="F36" s="220"/>
      <c r="G36" s="220"/>
      <c r="H36" s="220"/>
      <c r="I36" s="1">
        <v>28</v>
      </c>
      <c r="J36" s="5"/>
      <c r="K36" s="7"/>
    </row>
    <row r="37" spans="1:11" ht="12.75">
      <c r="A37" s="219" t="s">
        <v>29</v>
      </c>
      <c r="B37" s="220"/>
      <c r="C37" s="220"/>
      <c r="D37" s="220"/>
      <c r="E37" s="220"/>
      <c r="F37" s="220"/>
      <c r="G37" s="220"/>
      <c r="H37" s="220"/>
      <c r="I37" s="1">
        <v>29</v>
      </c>
      <c r="J37" s="5"/>
      <c r="K37" s="7"/>
    </row>
    <row r="38" spans="1:11" ht="12.75">
      <c r="A38" s="219" t="s">
        <v>30</v>
      </c>
      <c r="B38" s="220"/>
      <c r="C38" s="220"/>
      <c r="D38" s="220"/>
      <c r="E38" s="220"/>
      <c r="F38" s="220"/>
      <c r="G38" s="220"/>
      <c r="H38" s="220"/>
      <c r="I38" s="1">
        <v>30</v>
      </c>
      <c r="J38" s="5"/>
      <c r="K38" s="7"/>
    </row>
    <row r="39" spans="1:11" ht="12.75">
      <c r="A39" s="222" t="s">
        <v>49</v>
      </c>
      <c r="B39" s="223"/>
      <c r="C39" s="223"/>
      <c r="D39" s="223"/>
      <c r="E39" s="223"/>
      <c r="F39" s="223"/>
      <c r="G39" s="223"/>
      <c r="H39" s="223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19" t="s">
        <v>31</v>
      </c>
      <c r="B40" s="220"/>
      <c r="C40" s="220"/>
      <c r="D40" s="220"/>
      <c r="E40" s="220"/>
      <c r="F40" s="220"/>
      <c r="G40" s="220"/>
      <c r="H40" s="220"/>
      <c r="I40" s="1">
        <v>32</v>
      </c>
      <c r="J40" s="5"/>
      <c r="K40" s="7"/>
    </row>
    <row r="41" spans="1:11" ht="12.75">
      <c r="A41" s="219" t="s">
        <v>32</v>
      </c>
      <c r="B41" s="220"/>
      <c r="C41" s="220"/>
      <c r="D41" s="220"/>
      <c r="E41" s="220"/>
      <c r="F41" s="220"/>
      <c r="G41" s="220"/>
      <c r="H41" s="220"/>
      <c r="I41" s="1">
        <v>33</v>
      </c>
      <c r="J41" s="5"/>
      <c r="K41" s="7"/>
    </row>
    <row r="42" spans="1:11" ht="12.75">
      <c r="A42" s="219" t="s">
        <v>33</v>
      </c>
      <c r="B42" s="220"/>
      <c r="C42" s="220"/>
      <c r="D42" s="220"/>
      <c r="E42" s="220"/>
      <c r="F42" s="220"/>
      <c r="G42" s="220"/>
      <c r="H42" s="220"/>
      <c r="I42" s="1">
        <v>34</v>
      </c>
      <c r="J42" s="5"/>
      <c r="K42" s="7"/>
    </row>
    <row r="43" spans="1:11" ht="12.75">
      <c r="A43" s="219" t="s">
        <v>34</v>
      </c>
      <c r="B43" s="220"/>
      <c r="C43" s="220"/>
      <c r="D43" s="220"/>
      <c r="E43" s="220"/>
      <c r="F43" s="220"/>
      <c r="G43" s="220"/>
      <c r="H43" s="220"/>
      <c r="I43" s="1">
        <v>35</v>
      </c>
      <c r="J43" s="5"/>
      <c r="K43" s="7"/>
    </row>
    <row r="44" spans="1:11" ht="12.75">
      <c r="A44" s="219" t="s">
        <v>35</v>
      </c>
      <c r="B44" s="220"/>
      <c r="C44" s="220"/>
      <c r="D44" s="220"/>
      <c r="E44" s="220"/>
      <c r="F44" s="220"/>
      <c r="G44" s="220"/>
      <c r="H44" s="220"/>
      <c r="I44" s="1">
        <v>36</v>
      </c>
      <c r="J44" s="5"/>
      <c r="K44" s="7"/>
    </row>
    <row r="45" spans="1:11" ht="12.75">
      <c r="A45" s="222" t="s">
        <v>148</v>
      </c>
      <c r="B45" s="223"/>
      <c r="C45" s="223"/>
      <c r="D45" s="223"/>
      <c r="E45" s="223"/>
      <c r="F45" s="223"/>
      <c r="G45" s="223"/>
      <c r="H45" s="223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22" t="s">
        <v>162</v>
      </c>
      <c r="B46" s="223"/>
      <c r="C46" s="223"/>
      <c r="D46" s="223"/>
      <c r="E46" s="223"/>
      <c r="F46" s="223"/>
      <c r="G46" s="223"/>
      <c r="H46" s="223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22" t="s">
        <v>163</v>
      </c>
      <c r="B47" s="223"/>
      <c r="C47" s="223"/>
      <c r="D47" s="223"/>
      <c r="E47" s="223"/>
      <c r="F47" s="223"/>
      <c r="G47" s="223"/>
      <c r="H47" s="223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22" t="s">
        <v>149</v>
      </c>
      <c r="B48" s="223"/>
      <c r="C48" s="223"/>
      <c r="D48" s="223"/>
      <c r="E48" s="223"/>
      <c r="F48" s="223"/>
      <c r="G48" s="223"/>
      <c r="H48" s="223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22" t="s">
        <v>15</v>
      </c>
      <c r="B49" s="223"/>
      <c r="C49" s="223"/>
      <c r="D49" s="223"/>
      <c r="E49" s="223"/>
      <c r="F49" s="223"/>
      <c r="G49" s="223"/>
      <c r="H49" s="223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22" t="s">
        <v>161</v>
      </c>
      <c r="B50" s="223"/>
      <c r="C50" s="223"/>
      <c r="D50" s="223"/>
      <c r="E50" s="223"/>
      <c r="F50" s="223"/>
      <c r="G50" s="223"/>
      <c r="H50" s="223"/>
      <c r="I50" s="1">
        <v>42</v>
      </c>
      <c r="J50" s="5"/>
      <c r="K50" s="7"/>
    </row>
    <row r="51" spans="1:11" ht="12.75">
      <c r="A51" s="222" t="s">
        <v>175</v>
      </c>
      <c r="B51" s="223"/>
      <c r="C51" s="223"/>
      <c r="D51" s="223"/>
      <c r="E51" s="223"/>
      <c r="F51" s="223"/>
      <c r="G51" s="223"/>
      <c r="H51" s="223"/>
      <c r="I51" s="1">
        <v>43</v>
      </c>
      <c r="J51" s="5"/>
      <c r="K51" s="7"/>
    </row>
    <row r="52" spans="1:11" ht="12.75">
      <c r="A52" s="222" t="s">
        <v>176</v>
      </c>
      <c r="B52" s="223"/>
      <c r="C52" s="223"/>
      <c r="D52" s="223"/>
      <c r="E52" s="223"/>
      <c r="F52" s="223"/>
      <c r="G52" s="223"/>
      <c r="H52" s="223"/>
      <c r="I52" s="1">
        <v>44</v>
      </c>
      <c r="J52" s="5"/>
      <c r="K52" s="7"/>
    </row>
    <row r="53" spans="1:11" ht="12.75">
      <c r="A53" s="234" t="s">
        <v>177</v>
      </c>
      <c r="B53" s="235"/>
      <c r="C53" s="235"/>
      <c r="D53" s="235"/>
      <c r="E53" s="235"/>
      <c r="F53" s="235"/>
      <c r="G53" s="235"/>
      <c r="H53" s="235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5"/>
  <sheetViews>
    <sheetView view="pageBreakPreview" zoomScale="125" zoomScaleSheetLayoutView="125" zoomScalePageLayoutView="0" workbookViewId="0" topLeftCell="A1">
      <selection activeCell="M21" sqref="M21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9" width="9.140625" style="76" customWidth="1"/>
    <col min="10" max="11" width="10.8515625" style="76" bestFit="1" customWidth="1"/>
    <col min="12" max="13" width="11.140625" style="76" bestFit="1" customWidth="1"/>
    <col min="14" max="16384" width="9.140625" style="76" customWidth="1"/>
  </cols>
  <sheetData>
    <row r="1" spans="1:12" ht="12.75">
      <c r="A1" s="299" t="s">
        <v>281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75"/>
    </row>
    <row r="2" spans="1:12" ht="15.75">
      <c r="A2" s="42"/>
      <c r="B2" s="74"/>
      <c r="C2" s="284" t="s">
        <v>282</v>
      </c>
      <c r="D2" s="284"/>
      <c r="E2" s="77">
        <v>42736</v>
      </c>
      <c r="F2" s="43" t="s">
        <v>250</v>
      </c>
      <c r="G2" s="285">
        <v>42916</v>
      </c>
      <c r="H2" s="286"/>
      <c r="I2" s="74"/>
      <c r="J2" s="74"/>
      <c r="K2" s="74"/>
      <c r="L2" s="78"/>
    </row>
    <row r="3" spans="1:11" ht="23.25">
      <c r="A3" s="287" t="s">
        <v>59</v>
      </c>
      <c r="B3" s="287"/>
      <c r="C3" s="287"/>
      <c r="D3" s="287"/>
      <c r="E3" s="287"/>
      <c r="F3" s="287"/>
      <c r="G3" s="287"/>
      <c r="H3" s="287"/>
      <c r="I3" s="81" t="s">
        <v>305</v>
      </c>
      <c r="J3" s="82" t="s">
        <v>150</v>
      </c>
      <c r="K3" s="82" t="s">
        <v>151</v>
      </c>
    </row>
    <row r="4" spans="1:11" ht="12.75">
      <c r="A4" s="288">
        <v>1</v>
      </c>
      <c r="B4" s="288"/>
      <c r="C4" s="288"/>
      <c r="D4" s="288"/>
      <c r="E4" s="288"/>
      <c r="F4" s="288"/>
      <c r="G4" s="288"/>
      <c r="H4" s="288"/>
      <c r="I4" s="84">
        <v>2</v>
      </c>
      <c r="J4" s="83" t="s">
        <v>283</v>
      </c>
      <c r="K4" s="83" t="s">
        <v>284</v>
      </c>
    </row>
    <row r="5" spans="1:11" ht="12.75">
      <c r="A5" s="289" t="s">
        <v>285</v>
      </c>
      <c r="B5" s="290"/>
      <c r="C5" s="290"/>
      <c r="D5" s="290"/>
      <c r="E5" s="290"/>
      <c r="F5" s="290"/>
      <c r="G5" s="290"/>
      <c r="H5" s="290"/>
      <c r="I5" s="44">
        <v>1</v>
      </c>
      <c r="J5" s="45">
        <v>84078800</v>
      </c>
      <c r="K5" s="45">
        <v>84078799.55604237</v>
      </c>
    </row>
    <row r="6" spans="1:11" ht="12.75">
      <c r="A6" s="289" t="s">
        <v>286</v>
      </c>
      <c r="B6" s="290"/>
      <c r="C6" s="290"/>
      <c r="D6" s="290"/>
      <c r="E6" s="290"/>
      <c r="F6" s="290"/>
      <c r="G6" s="290"/>
      <c r="H6" s="290"/>
      <c r="I6" s="44">
        <v>2</v>
      </c>
      <c r="J6" s="46"/>
      <c r="K6" s="46"/>
    </row>
    <row r="7" spans="1:11" ht="12.75">
      <c r="A7" s="289" t="s">
        <v>287</v>
      </c>
      <c r="B7" s="290"/>
      <c r="C7" s="290"/>
      <c r="D7" s="290"/>
      <c r="E7" s="290"/>
      <c r="F7" s="290"/>
      <c r="G7" s="290"/>
      <c r="H7" s="290"/>
      <c r="I7" s="44">
        <v>3</v>
      </c>
      <c r="J7" s="46">
        <v>-23081520</v>
      </c>
      <c r="K7" s="46">
        <v>-23521047.392197702</v>
      </c>
    </row>
    <row r="8" spans="1:11" ht="12.75">
      <c r="A8" s="289" t="s">
        <v>288</v>
      </c>
      <c r="B8" s="290"/>
      <c r="C8" s="290"/>
      <c r="D8" s="290"/>
      <c r="E8" s="290"/>
      <c r="F8" s="290"/>
      <c r="G8" s="290"/>
      <c r="H8" s="290"/>
      <c r="I8" s="44">
        <v>4</v>
      </c>
      <c r="J8" s="46">
        <v>1327888777</v>
      </c>
      <c r="K8" s="46">
        <v>1017766834.6463432</v>
      </c>
    </row>
    <row r="9" spans="1:11" ht="12.75">
      <c r="A9" s="289" t="s">
        <v>289</v>
      </c>
      <c r="B9" s="290"/>
      <c r="C9" s="290"/>
      <c r="D9" s="290"/>
      <c r="E9" s="290"/>
      <c r="F9" s="290"/>
      <c r="G9" s="290"/>
      <c r="H9" s="290"/>
      <c r="I9" s="44">
        <v>5</v>
      </c>
      <c r="J9" s="46">
        <v>-313942867</v>
      </c>
      <c r="K9" s="46">
        <v>59157904.35365677</v>
      </c>
    </row>
    <row r="10" spans="1:11" ht="12.75">
      <c r="A10" s="289" t="s">
        <v>290</v>
      </c>
      <c r="B10" s="290"/>
      <c r="C10" s="290"/>
      <c r="D10" s="290"/>
      <c r="E10" s="290"/>
      <c r="F10" s="290"/>
      <c r="G10" s="290"/>
      <c r="H10" s="290"/>
      <c r="I10" s="44">
        <v>6</v>
      </c>
      <c r="J10" s="46">
        <v>148551383</v>
      </c>
      <c r="K10" s="46">
        <v>147713434.973172</v>
      </c>
    </row>
    <row r="11" spans="1:11" ht="12.75">
      <c r="A11" s="289" t="s">
        <v>291</v>
      </c>
      <c r="B11" s="290"/>
      <c r="C11" s="290"/>
      <c r="D11" s="290"/>
      <c r="E11" s="290"/>
      <c r="F11" s="290"/>
      <c r="G11" s="290"/>
      <c r="H11" s="290"/>
      <c r="I11" s="44">
        <v>7</v>
      </c>
      <c r="J11" s="46"/>
      <c r="K11" s="46"/>
    </row>
    <row r="12" spans="1:11" ht="12.75">
      <c r="A12" s="289" t="s">
        <v>292</v>
      </c>
      <c r="B12" s="290"/>
      <c r="C12" s="290"/>
      <c r="D12" s="290"/>
      <c r="E12" s="290"/>
      <c r="F12" s="290"/>
      <c r="G12" s="290"/>
      <c r="H12" s="290"/>
      <c r="I12" s="44">
        <v>8</v>
      </c>
      <c r="J12" s="46">
        <v>-1440383</v>
      </c>
      <c r="K12" s="46">
        <v>-1440383</v>
      </c>
    </row>
    <row r="13" spans="1:11" ht="12.75">
      <c r="A13" s="289" t="s">
        <v>293</v>
      </c>
      <c r="B13" s="290"/>
      <c r="C13" s="290"/>
      <c r="D13" s="290"/>
      <c r="E13" s="290"/>
      <c r="F13" s="290"/>
      <c r="G13" s="290"/>
      <c r="H13" s="290"/>
      <c r="I13" s="44">
        <v>9</v>
      </c>
      <c r="J13" s="46"/>
      <c r="K13" s="46"/>
    </row>
    <row r="14" spans="1:13" ht="12.75">
      <c r="A14" s="291" t="s">
        <v>294</v>
      </c>
      <c r="B14" s="292"/>
      <c r="C14" s="292"/>
      <c r="D14" s="292"/>
      <c r="E14" s="292"/>
      <c r="F14" s="292"/>
      <c r="G14" s="292"/>
      <c r="H14" s="292"/>
      <c r="I14" s="44">
        <v>10</v>
      </c>
      <c r="J14" s="79">
        <f>SUM(J5:J13)</f>
        <v>1222054190</v>
      </c>
      <c r="K14" s="79">
        <f>SUM(K5:K13)</f>
        <v>1283755543.1370165</v>
      </c>
      <c r="L14" s="130"/>
      <c r="M14" s="130"/>
    </row>
    <row r="15" spans="1:11" ht="12.75">
      <c r="A15" s="289" t="s">
        <v>295</v>
      </c>
      <c r="B15" s="290"/>
      <c r="C15" s="290"/>
      <c r="D15" s="290"/>
      <c r="E15" s="290"/>
      <c r="F15" s="290"/>
      <c r="G15" s="290"/>
      <c r="H15" s="290"/>
      <c r="I15" s="44">
        <v>11</v>
      </c>
      <c r="J15" s="46">
        <v>-2653802</v>
      </c>
      <c r="K15" s="46">
        <v>-7361240</v>
      </c>
    </row>
    <row r="16" spans="1:11" ht="12.75">
      <c r="A16" s="289" t="s">
        <v>296</v>
      </c>
      <c r="B16" s="290"/>
      <c r="C16" s="290"/>
      <c r="D16" s="290"/>
      <c r="E16" s="290"/>
      <c r="F16" s="290"/>
      <c r="G16" s="290"/>
      <c r="H16" s="290"/>
      <c r="I16" s="44">
        <v>12</v>
      </c>
      <c r="J16" s="46"/>
      <c r="K16" s="46"/>
    </row>
    <row r="17" spans="1:11" ht="12.75">
      <c r="A17" s="289" t="s">
        <v>297</v>
      </c>
      <c r="B17" s="290"/>
      <c r="C17" s="290"/>
      <c r="D17" s="290"/>
      <c r="E17" s="290"/>
      <c r="F17" s="290"/>
      <c r="G17" s="290"/>
      <c r="H17" s="290"/>
      <c r="I17" s="44">
        <v>13</v>
      </c>
      <c r="J17" s="46"/>
      <c r="K17" s="46"/>
    </row>
    <row r="18" spans="1:11" ht="12.75">
      <c r="A18" s="289" t="s">
        <v>298</v>
      </c>
      <c r="B18" s="290"/>
      <c r="C18" s="290"/>
      <c r="D18" s="290"/>
      <c r="E18" s="290"/>
      <c r="F18" s="290"/>
      <c r="G18" s="290"/>
      <c r="H18" s="290"/>
      <c r="I18" s="44">
        <v>14</v>
      </c>
      <c r="J18" s="46"/>
      <c r="K18" s="46"/>
    </row>
    <row r="19" spans="1:11" ht="12.75">
      <c r="A19" s="289" t="s">
        <v>299</v>
      </c>
      <c r="B19" s="290"/>
      <c r="C19" s="290"/>
      <c r="D19" s="290"/>
      <c r="E19" s="290"/>
      <c r="F19" s="290"/>
      <c r="G19" s="290"/>
      <c r="H19" s="290"/>
      <c r="I19" s="44">
        <v>15</v>
      </c>
      <c r="J19" s="46"/>
      <c r="K19" s="46"/>
    </row>
    <row r="20" spans="1:11" ht="12.75">
      <c r="A20" s="289" t="s">
        <v>300</v>
      </c>
      <c r="B20" s="290"/>
      <c r="C20" s="290"/>
      <c r="D20" s="290"/>
      <c r="E20" s="290"/>
      <c r="F20" s="290"/>
      <c r="G20" s="290"/>
      <c r="H20" s="290"/>
      <c r="I20" s="44">
        <v>16</v>
      </c>
      <c r="J20" s="46">
        <v>-408142569</v>
      </c>
      <c r="K20" s="46">
        <v>68906776.13701653</v>
      </c>
    </row>
    <row r="21" spans="1:13" ht="12.75">
      <c r="A21" s="291" t="s">
        <v>301</v>
      </c>
      <c r="B21" s="292"/>
      <c r="C21" s="292"/>
      <c r="D21" s="292"/>
      <c r="E21" s="292"/>
      <c r="F21" s="292"/>
      <c r="G21" s="292"/>
      <c r="H21" s="292"/>
      <c r="I21" s="44">
        <v>17</v>
      </c>
      <c r="J21" s="80">
        <f>SUM(J15:J20)</f>
        <v>-410796371</v>
      </c>
      <c r="K21" s="80">
        <f>SUM(K15:K20)</f>
        <v>61545536.137016535</v>
      </c>
      <c r="M21" s="130"/>
    </row>
    <row r="22" spans="1:11" ht="12.75">
      <c r="A22" s="301"/>
      <c r="B22" s="302"/>
      <c r="C22" s="302"/>
      <c r="D22" s="302"/>
      <c r="E22" s="302"/>
      <c r="F22" s="302"/>
      <c r="G22" s="302"/>
      <c r="H22" s="302"/>
      <c r="I22" s="303"/>
      <c r="J22" s="303"/>
      <c r="K22" s="304"/>
    </row>
    <row r="23" spans="1:12" ht="12.75">
      <c r="A23" s="293" t="s">
        <v>302</v>
      </c>
      <c r="B23" s="294"/>
      <c r="C23" s="294"/>
      <c r="D23" s="294"/>
      <c r="E23" s="294"/>
      <c r="F23" s="294"/>
      <c r="G23" s="294"/>
      <c r="H23" s="294"/>
      <c r="I23" s="47">
        <v>18</v>
      </c>
      <c r="J23" s="45">
        <v>-407096358</v>
      </c>
      <c r="K23" s="45">
        <v>61701353.137016535</v>
      </c>
      <c r="L23" s="130"/>
    </row>
    <row r="24" spans="1:11" ht="17.25" customHeight="1">
      <c r="A24" s="295" t="s">
        <v>303</v>
      </c>
      <c r="B24" s="296"/>
      <c r="C24" s="296"/>
      <c r="D24" s="296"/>
      <c r="E24" s="296"/>
      <c r="F24" s="296"/>
      <c r="G24" s="296"/>
      <c r="H24" s="296"/>
      <c r="I24" s="48">
        <v>19</v>
      </c>
      <c r="J24" s="80">
        <v>-3700013</v>
      </c>
      <c r="K24" s="80">
        <v>-155817</v>
      </c>
    </row>
    <row r="25" spans="1:11" ht="30" customHeight="1">
      <c r="A25" s="297" t="s">
        <v>304</v>
      </c>
      <c r="B25" s="298"/>
      <c r="C25" s="298"/>
      <c r="D25" s="298"/>
      <c r="E25" s="298"/>
      <c r="F25" s="298"/>
      <c r="G25" s="298"/>
      <c r="H25" s="298"/>
      <c r="I25" s="298"/>
      <c r="J25" s="298"/>
      <c r="K25" s="298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305" t="s">
        <v>280</v>
      </c>
      <c r="B2" s="305"/>
      <c r="C2" s="305"/>
      <c r="D2" s="305"/>
      <c r="E2" s="305"/>
      <c r="F2" s="305"/>
      <c r="G2" s="305"/>
      <c r="H2" s="305"/>
      <c r="I2" s="305"/>
      <c r="J2" s="305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306" t="s">
        <v>316</v>
      </c>
      <c r="B4" s="306"/>
      <c r="C4" s="306"/>
      <c r="D4" s="306"/>
      <c r="E4" s="306"/>
      <c r="F4" s="306"/>
      <c r="G4" s="306"/>
      <c r="H4" s="306"/>
      <c r="I4" s="306"/>
      <c r="J4" s="306"/>
    </row>
    <row r="5" spans="1:10" ht="12.75" customHeight="1">
      <c r="A5" s="306"/>
      <c r="B5" s="306"/>
      <c r="C5" s="306"/>
      <c r="D5" s="306"/>
      <c r="E5" s="306"/>
      <c r="F5" s="306"/>
      <c r="G5" s="306"/>
      <c r="H5" s="306"/>
      <c r="I5" s="306"/>
      <c r="J5" s="306"/>
    </row>
    <row r="6" spans="1:10" ht="12.75" customHeight="1">
      <c r="A6" s="306"/>
      <c r="B6" s="306"/>
      <c r="C6" s="306"/>
      <c r="D6" s="306"/>
      <c r="E6" s="306"/>
      <c r="F6" s="306"/>
      <c r="G6" s="306"/>
      <c r="H6" s="306"/>
      <c r="I6" s="306"/>
      <c r="J6" s="306"/>
    </row>
    <row r="7" spans="1:10" ht="12.75" customHeight="1">
      <c r="A7" s="306"/>
      <c r="B7" s="306"/>
      <c r="C7" s="306"/>
      <c r="D7" s="306"/>
      <c r="E7" s="306"/>
      <c r="F7" s="306"/>
      <c r="G7" s="306"/>
      <c r="H7" s="306"/>
      <c r="I7" s="306"/>
      <c r="J7" s="306"/>
    </row>
    <row r="8" spans="1:10" ht="12.75" customHeight="1">
      <c r="A8" s="306"/>
      <c r="B8" s="306"/>
      <c r="C8" s="306"/>
      <c r="D8" s="306"/>
      <c r="E8" s="306"/>
      <c r="F8" s="306"/>
      <c r="G8" s="306"/>
      <c r="H8" s="306"/>
      <c r="I8" s="306"/>
      <c r="J8" s="306"/>
    </row>
    <row r="9" spans="1:10" ht="12.75" customHeight="1">
      <c r="A9" s="306"/>
      <c r="B9" s="306"/>
      <c r="C9" s="306"/>
      <c r="D9" s="306"/>
      <c r="E9" s="306"/>
      <c r="F9" s="306"/>
      <c r="G9" s="306"/>
      <c r="H9" s="306"/>
      <c r="I9" s="306"/>
      <c r="J9" s="306"/>
    </row>
    <row r="10" spans="1:10" ht="12.75" customHeight="1">
      <c r="A10" s="306"/>
      <c r="B10" s="306"/>
      <c r="C10" s="306"/>
      <c r="D10" s="306"/>
      <c r="E10" s="306"/>
      <c r="F10" s="306"/>
      <c r="G10" s="306"/>
      <c r="H10" s="306"/>
      <c r="I10" s="306"/>
      <c r="J10" s="306"/>
    </row>
    <row r="11" spans="1:10" ht="12.75">
      <c r="A11" s="307"/>
      <c r="B11" s="307"/>
      <c r="C11" s="307"/>
      <c r="D11" s="307"/>
      <c r="E11" s="307"/>
      <c r="F11" s="307"/>
      <c r="G11" s="307"/>
      <c r="H11" s="307"/>
      <c r="I11" s="307"/>
      <c r="J11" s="307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Danijela Marinac</cp:lastModifiedBy>
  <cp:lastPrinted>2011-03-28T11:17:39Z</cp:lastPrinted>
  <dcterms:created xsi:type="dcterms:W3CDTF">2008-10-17T11:51:54Z</dcterms:created>
  <dcterms:modified xsi:type="dcterms:W3CDTF">2017-10-31T10:34:00Z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