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65" windowHeight="793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<sst xmlns="http://schemas.openxmlformats.org/spreadsheetml/2006/main" count="397" uniqueCount="345">
  <si>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</si>
  <si>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</si>
  <si>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</si>
  <si>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</si>
  <si>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</si>
  <si>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</si>
  <si>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</si>
  <si>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</si>
  <si>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</si>
  <si>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</si>
  <si>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</si>
  <si>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</si>
  <si>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</si>
  <si>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</si>
  <si>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</si>
  <si>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</si>
  <si>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</si>
  <si>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</si>
  <si>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</si>
  <si>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</si>
  <si>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</si>
  <si>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</si>
  <si>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</si>
  <si>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</si>
  <si>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</si>
  <si>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</si>
  <si>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</si>
  <si>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</si>
  <si>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</si>
  <si>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</si>
  <si>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</si>
  <si>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</si>
  <si>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</si>
  <si>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</si>
  <si>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</si>
  <si>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</si>
  <si>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</si>
  <si>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</si>
  <si>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</si>
  <si>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</si>
  <si>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</si>
  <si>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</si>
  <si>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</si>
  <si>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</si>
  <si>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</si>
  <si>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</si>
  <si>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</si>
  <si>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</si>
  <si>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</si>
  <si>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</si>
  <si>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</si>
  <si>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</si>
  <si>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</si>
  <si>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</si>
  <si>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</si>
  <si>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</si>
  <si>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</si>
  <si>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</si>
  <si>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</si>
  <si>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</si>
  <si>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</si>
  <si>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</si>
  <si>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</si>
  <si>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</si>
  <si>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</si>
  <si>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</si>
  <si>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</si>
  <si>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</si>
  <si>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</si>
  <si>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</si>
  <si>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</si>
  <si>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</si>
  <si>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</si>
  <si>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</si>
  <si>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</si>
  <si>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</si>
  <si>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</si>
  <si>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</si>
  <si>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</si>
  <si>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</si>
  <si>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</si>
  <si>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</si>
  <si>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</si>
  <si>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</si>
  <si>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</si>
  <si>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</si>
  <si>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</si>
  <si>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</si>
  <si>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</si>
  <si>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</si>
  <si>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</si>
  <si>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</si>
  <si>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</si>
  <si>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</si>
  <si>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</si>
  <si>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</si>
  <si>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</si>
  <si>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</si>
  <si>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</si>
  <si>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</si>
  <si>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</si>
  <si>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</si>
  <si>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</si>
  <si>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</si>
  <si>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</si>
  <si>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</si>
  <si>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</si>
  <si>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</si>
  <si>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</si>
  <si>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</si>
  <si>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</si>
  <si>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</si>
  <si>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</si>
  <si>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</si>
  <si>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</si>
  <si>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</si>
  <si>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</si>
  <si>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</si>
  <si>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</si>
  <si>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</si>
  <si>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</si>
  <si>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</si>
  <si>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</si>
  <si>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</si>
  <si>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</si>
  <si>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</si>
  <si>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</si>
  <si>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</si>
  <si>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</si>
  <si>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</si>
  <si>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</si>
  <si>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</si>
  <si>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</si>
  <si>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</si>
  <si>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</si>
  <si>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</si>
  <si>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</si>
  <si>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</si>
  <si>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</si>
  <si>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</si>
  <si>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</si>
  <si>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</si>
  <si>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</si>
  <si>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</si>
  <si>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</si>
  <si>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</si>
  <si>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</si>
  <si>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</si>
  <si>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</si>
  <si>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</si>
  <si>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</si>
  <si>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</si>
  <si>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</si>
  <si>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</si>
  <si>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</si>
  <si>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</si>
  <si>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</si>
  <si>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</si>
  <si>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</si>
  <si>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</si>
  <si>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</si>
  <si>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</si>
  <si>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</si>
  <si>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</si>
  <si>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</si>
  <si>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</si>
  <si>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</si>
  <si>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</si>
  <si>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</si>
  <si>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</si>
  <si>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</si>
  <si>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</si>
  <si>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</si>
  <si>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</si>
  <si>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</si>
  <si>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</si>
  <si>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</si>
  <si>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</si>
  <si>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</si>
  <si>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</si>
  <si>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</si>
  <si>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</si>
  <si>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</si>
  <si>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</si>
  <si>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</si>
  <si>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</si>
  <si>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</si>
  <si>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</si>
  <si>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</si>
  <si>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</si>
  <si>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</si>
  <si>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</si>
  <si>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</si>
  <si>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</si>
  <si>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</si>
  <si>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</si>
  <si>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</si>
  <si>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</si>
  <si>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</si>
  <si>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</si>
  <si>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</si>
  <si>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</si>
  <si>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</si>
  <si>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</si>
  <si>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</si>
  <si>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</si>
  <si>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</si>
  <si>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</si>
  <si>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</si>
  <si>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</si>
  <si>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</si>
  <si>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</si>
  <si>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</si>
  <si>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</si>
  <si>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</si>
  <si>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</si>
  <si>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</si>
  <si>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</si>
  <si>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</si>
  <si>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</si>
  <si>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</si>
  <si>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</si>
  <si>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</si>
  <si>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</si>
  <si>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</si>
  <si>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</si>
  <si>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</si>
  <si>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</si>
  <si>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</si>
  <si>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</si>
  <si>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</si>
  <si>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</si>
  <si>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</si>
  <si>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</si>
  <si>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</si>
  <si>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</si>
  <si>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</si>
  <si>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</si>
  <si>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</si>
  <si>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</si>
  <si>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</si>
  <si>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</si>
  <si>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</si>
  <si>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</si>
  <si>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</si>
  <si>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</si>
  <si>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</si>
  <si>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</si>
  <si>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</si>
  <si>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</si>
  <si>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</si>
  <si>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</si>
  <si>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</si>
  <si>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</si>
  <si>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</si>
  <si>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</si>
  <si>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</si>
  <si>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</si>
  <si>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</si>
  <si>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</si>
  <si>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</si>
  <si>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</si>
  <si>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</si>
  <si>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</si>
  <si>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</si>
  <si>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</si>
  <si>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</si>
  <si>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</si>
  <si>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</si>
  <si>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</si>
  <si>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</si>
  <si>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</si>
  <si>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</si>
  <si>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</si>
  <si>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</si>
  <si>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</si>
  <si>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</si>
  <si>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</si>
  <si>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</si>
  <si>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</si>
  <si>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</si>
  <si>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</si>
  <si>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</si>
  <si>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</si>
  <si>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</si>
  <si>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</si>
  <si>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</si>
  <si>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</si>
  <si>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</si>
  <si>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</si>
  <si>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</si>
  <si>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</si>
  <si>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</si>
  <si>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</si>
  <si>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</si>
  <si>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</si>
  <si>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</si>
  <si>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</si>
  <si>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</si>
  <si>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</si>
  <si>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</si>
  <si>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</si>
  <si>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</si>
  <si>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</si>
  <si>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</si>
  <si>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</si>
  <si>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</si>
  <si>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</si>
  <si>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</si>
  <si>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</si>
  <si>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</si>
  <si>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</si>
  <si>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</si>
  <si>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</si>
  <si>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</si>
  <si>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</si>
  <si>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</si>
  <si>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</si>
  <si>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</si>
  <si>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</si>
  <si>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</si>
  <si>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</si>
  <si>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</si>
  <si>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03115747</t>
  </si>
  <si>
    <t>080001412</t>
  </si>
  <si>
    <t>05050436541</t>
  </si>
  <si>
    <t>JAMNICA D.D.</t>
  </si>
  <si>
    <t>ZAGREB</t>
  </si>
  <si>
    <t>GETALDIĆEVA 3</t>
  </si>
  <si>
    <t>jamnica@jamnica.hr</t>
  </si>
  <si>
    <t>www.jamnica.company</t>
  </si>
  <si>
    <t>GRAD ZAGREB</t>
  </si>
  <si>
    <t>NE</t>
  </si>
  <si>
    <t>1107</t>
  </si>
  <si>
    <t>+38512393122</t>
  </si>
  <si>
    <t>+38512393213</t>
  </si>
  <si>
    <t>financije@jamnica.hr</t>
  </si>
  <si>
    <t>IVICA SERTIĆ</t>
  </si>
  <si>
    <t>IVAN MANDIĆ</t>
  </si>
  <si>
    <t>Obveznik: Jamnica d.d.</t>
  </si>
  <si>
    <t>01.01.2015.</t>
  </si>
  <si>
    <t>stanje na dan 30.09.2015.</t>
  </si>
  <si>
    <t>u razdoblju 01.01.2015.do 30.09.2015.</t>
  </si>
  <si>
    <t>u razdoblju 01.01.2015. do 30.09.2015.</t>
  </si>
  <si>
    <t>30.09.2015.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</si>
</sst>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3" fontId="0" fillId="0" borderId="0" xfId="0" applyNumberForma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mnica@jamnica.hr" TargetMode="External" /><Relationship Id="rId2" Type="http://schemas.openxmlformats.org/officeDocument/2006/relationships/hyperlink" Target="http://www.jamnica.company/" TargetMode="External" /><Relationship Id="rId3" Type="http://schemas.openxmlformats.org/officeDocument/2006/relationships/hyperlink" Target="mailto:financije@jamnic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8" sqref="H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7" t="s">
        <v>248</v>
      </c>
      <c r="B1" s="148"/>
      <c r="C1" s="148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5" t="s">
        <v>249</v>
      </c>
      <c r="B2" s="186"/>
      <c r="C2" s="186"/>
      <c r="D2" s="187"/>
      <c r="E2" s="119">
        <v>42005</v>
      </c>
      <c r="F2" s="12"/>
      <c r="G2" s="13" t="s">
        <v>250</v>
      </c>
      <c r="H2" s="119">
        <v>42277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88" t="s">
        <v>317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8" t="s">
        <v>251</v>
      </c>
      <c r="B6" s="139"/>
      <c r="C6" s="153" t="s">
        <v>323</v>
      </c>
      <c r="D6" s="154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91" t="s">
        <v>252</v>
      </c>
      <c r="B8" s="192"/>
      <c r="C8" s="153" t="s">
        <v>324</v>
      </c>
      <c r="D8" s="154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3" t="s">
        <v>253</v>
      </c>
      <c r="B10" s="183"/>
      <c r="C10" s="153" t="s">
        <v>325</v>
      </c>
      <c r="D10" s="154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4"/>
      <c r="B11" s="183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8" t="s">
        <v>254</v>
      </c>
      <c r="B12" s="139"/>
      <c r="C12" s="155" t="s">
        <v>326</v>
      </c>
      <c r="D12" s="180"/>
      <c r="E12" s="180"/>
      <c r="F12" s="180"/>
      <c r="G12" s="180"/>
      <c r="H12" s="180"/>
      <c r="I12" s="141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8" t="s">
        <v>255</v>
      </c>
      <c r="B14" s="139"/>
      <c r="C14" s="181">
        <v>10000</v>
      </c>
      <c r="D14" s="182"/>
      <c r="E14" s="16"/>
      <c r="F14" s="155" t="s">
        <v>327</v>
      </c>
      <c r="G14" s="180"/>
      <c r="H14" s="180"/>
      <c r="I14" s="141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8" t="s">
        <v>256</v>
      </c>
      <c r="B16" s="139"/>
      <c r="C16" s="155" t="s">
        <v>328</v>
      </c>
      <c r="D16" s="180"/>
      <c r="E16" s="180"/>
      <c r="F16" s="180"/>
      <c r="G16" s="180"/>
      <c r="H16" s="180"/>
      <c r="I16" s="141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8" t="s">
        <v>257</v>
      </c>
      <c r="B18" s="139"/>
      <c r="C18" s="176" t="s">
        <v>329</v>
      </c>
      <c r="D18" s="177"/>
      <c r="E18" s="177"/>
      <c r="F18" s="177"/>
      <c r="G18" s="177"/>
      <c r="H18" s="177"/>
      <c r="I18" s="178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8" t="s">
        <v>258</v>
      </c>
      <c r="B20" s="139"/>
      <c r="C20" s="176" t="s">
        <v>330</v>
      </c>
      <c r="D20" s="177"/>
      <c r="E20" s="177"/>
      <c r="F20" s="177"/>
      <c r="G20" s="177"/>
      <c r="H20" s="177"/>
      <c r="I20" s="178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8" t="s">
        <v>259</v>
      </c>
      <c r="B22" s="139"/>
      <c r="C22" s="120">
        <v>133</v>
      </c>
      <c r="D22" s="155" t="s">
        <v>327</v>
      </c>
      <c r="E22" s="166"/>
      <c r="F22" s="167"/>
      <c r="G22" s="138"/>
      <c r="H22" s="179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8" t="s">
        <v>260</v>
      </c>
      <c r="B24" s="139"/>
      <c r="C24" s="120">
        <v>21</v>
      </c>
      <c r="D24" s="155" t="s">
        <v>331</v>
      </c>
      <c r="E24" s="166"/>
      <c r="F24" s="166"/>
      <c r="G24" s="167"/>
      <c r="H24" s="51" t="s">
        <v>261</v>
      </c>
      <c r="I24" s="121">
        <v>1094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38" t="s">
        <v>262</v>
      </c>
      <c r="B26" s="139"/>
      <c r="C26" s="122" t="s">
        <v>332</v>
      </c>
      <c r="D26" s="25"/>
      <c r="E26" s="33"/>
      <c r="F26" s="24"/>
      <c r="G26" s="168" t="s">
        <v>263</v>
      </c>
      <c r="H26" s="139"/>
      <c r="I26" s="123" t="s">
        <v>333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9" t="s">
        <v>264</v>
      </c>
      <c r="B28" s="170"/>
      <c r="C28" s="171"/>
      <c r="D28" s="171"/>
      <c r="E28" s="172" t="s">
        <v>265</v>
      </c>
      <c r="F28" s="173"/>
      <c r="G28" s="173"/>
      <c r="H28" s="174" t="s">
        <v>266</v>
      </c>
      <c r="I28" s="175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3"/>
      <c r="B30" s="156"/>
      <c r="C30" s="156"/>
      <c r="D30" s="157"/>
      <c r="E30" s="163"/>
      <c r="F30" s="156"/>
      <c r="G30" s="156"/>
      <c r="H30" s="153"/>
      <c r="I30" s="154"/>
      <c r="J30" s="10"/>
      <c r="K30" s="10"/>
      <c r="L30" s="10"/>
    </row>
    <row r="31" spans="1:12" ht="12.75">
      <c r="A31" s="93"/>
      <c r="B31" s="22"/>
      <c r="C31" s="21"/>
      <c r="D31" s="164"/>
      <c r="E31" s="164"/>
      <c r="F31" s="164"/>
      <c r="G31" s="165"/>
      <c r="H31" s="16"/>
      <c r="I31" s="100"/>
      <c r="J31" s="10"/>
      <c r="K31" s="10"/>
      <c r="L31" s="10"/>
    </row>
    <row r="32" spans="1:12" ht="12.75">
      <c r="A32" s="163"/>
      <c r="B32" s="156"/>
      <c r="C32" s="156"/>
      <c r="D32" s="157"/>
      <c r="E32" s="163"/>
      <c r="F32" s="156"/>
      <c r="G32" s="156"/>
      <c r="H32" s="153"/>
      <c r="I32" s="154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3"/>
      <c r="B34" s="156"/>
      <c r="C34" s="156"/>
      <c r="D34" s="157"/>
      <c r="E34" s="163"/>
      <c r="F34" s="156"/>
      <c r="G34" s="156"/>
      <c r="H34" s="153"/>
      <c r="I34" s="154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3"/>
      <c r="B36" s="156"/>
      <c r="C36" s="156"/>
      <c r="D36" s="157"/>
      <c r="E36" s="163"/>
      <c r="F36" s="156"/>
      <c r="G36" s="156"/>
      <c r="H36" s="153"/>
      <c r="I36" s="154"/>
      <c r="J36" s="10"/>
      <c r="K36" s="10"/>
      <c r="L36" s="10"/>
    </row>
    <row r="37" spans="1:12" ht="12.75">
      <c r="A37" s="102"/>
      <c r="B37" s="30"/>
      <c r="C37" s="158"/>
      <c r="D37" s="159"/>
      <c r="E37" s="16"/>
      <c r="F37" s="158"/>
      <c r="G37" s="159"/>
      <c r="H37" s="16"/>
      <c r="I37" s="94"/>
      <c r="J37" s="10"/>
      <c r="K37" s="10"/>
      <c r="L37" s="10"/>
    </row>
    <row r="38" spans="1:12" ht="12.75">
      <c r="A38" s="163"/>
      <c r="B38" s="156"/>
      <c r="C38" s="156"/>
      <c r="D38" s="157"/>
      <c r="E38" s="163"/>
      <c r="F38" s="156"/>
      <c r="G38" s="156"/>
      <c r="H38" s="153"/>
      <c r="I38" s="154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3"/>
      <c r="B40" s="156"/>
      <c r="C40" s="156"/>
      <c r="D40" s="157"/>
      <c r="E40" s="163"/>
      <c r="F40" s="156"/>
      <c r="G40" s="156"/>
      <c r="H40" s="153"/>
      <c r="I40" s="154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3" t="s">
        <v>267</v>
      </c>
      <c r="B44" s="134"/>
      <c r="C44" s="153"/>
      <c r="D44" s="154"/>
      <c r="E44" s="26"/>
      <c r="F44" s="155"/>
      <c r="G44" s="156"/>
      <c r="H44" s="156"/>
      <c r="I44" s="157"/>
      <c r="J44" s="10"/>
      <c r="K44" s="10"/>
      <c r="L44" s="10"/>
    </row>
    <row r="45" spans="1:12" ht="12.75">
      <c r="A45" s="102"/>
      <c r="B45" s="30"/>
      <c r="C45" s="158"/>
      <c r="D45" s="159"/>
      <c r="E45" s="16"/>
      <c r="F45" s="158"/>
      <c r="G45" s="160"/>
      <c r="H45" s="35"/>
      <c r="I45" s="106"/>
      <c r="J45" s="10"/>
      <c r="K45" s="10"/>
      <c r="L45" s="10"/>
    </row>
    <row r="46" spans="1:12" ht="12.75">
      <c r="A46" s="133" t="s">
        <v>268</v>
      </c>
      <c r="B46" s="134"/>
      <c r="C46" s="155" t="s">
        <v>338</v>
      </c>
      <c r="D46" s="161"/>
      <c r="E46" s="161"/>
      <c r="F46" s="161"/>
      <c r="G46" s="161"/>
      <c r="H46" s="161"/>
      <c r="I46" s="162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3" t="s">
        <v>270</v>
      </c>
      <c r="B48" s="134"/>
      <c r="C48" s="140" t="s">
        <v>334</v>
      </c>
      <c r="D48" s="136"/>
      <c r="E48" s="137"/>
      <c r="F48" s="16"/>
      <c r="G48" s="51" t="s">
        <v>271</v>
      </c>
      <c r="H48" s="140" t="s">
        <v>335</v>
      </c>
      <c r="I48" s="137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3" t="s">
        <v>257</v>
      </c>
      <c r="B50" s="134"/>
      <c r="C50" s="135" t="s">
        <v>336</v>
      </c>
      <c r="D50" s="136"/>
      <c r="E50" s="136"/>
      <c r="F50" s="136"/>
      <c r="G50" s="136"/>
      <c r="H50" s="136"/>
      <c r="I50" s="137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8" t="s">
        <v>272</v>
      </c>
      <c r="B52" s="139"/>
      <c r="C52" s="140" t="s">
        <v>337</v>
      </c>
      <c r="D52" s="136"/>
      <c r="E52" s="136"/>
      <c r="F52" s="136"/>
      <c r="G52" s="136"/>
      <c r="H52" s="136"/>
      <c r="I52" s="141"/>
      <c r="J52" s="10"/>
      <c r="K52" s="10"/>
      <c r="L52" s="10"/>
    </row>
    <row r="53" spans="1:12" ht="12.75">
      <c r="A53" s="107"/>
      <c r="B53" s="20"/>
      <c r="C53" s="149" t="s">
        <v>273</v>
      </c>
      <c r="D53" s="149"/>
      <c r="E53" s="149"/>
      <c r="F53" s="149"/>
      <c r="G53" s="149"/>
      <c r="H53" s="149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42" t="s">
        <v>274</v>
      </c>
      <c r="C55" s="143"/>
      <c r="D55" s="143"/>
      <c r="E55" s="143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44" t="s">
        <v>306</v>
      </c>
      <c r="C56" s="145"/>
      <c r="D56" s="145"/>
      <c r="E56" s="145"/>
      <c r="F56" s="145"/>
      <c r="G56" s="145"/>
      <c r="H56" s="145"/>
      <c r="I56" s="146"/>
      <c r="J56" s="10"/>
      <c r="K56" s="10"/>
      <c r="L56" s="10"/>
    </row>
    <row r="57" spans="1:12" ht="12.75">
      <c r="A57" s="107"/>
      <c r="B57" s="144" t="s">
        <v>307</v>
      </c>
      <c r="C57" s="145"/>
      <c r="D57" s="145"/>
      <c r="E57" s="145"/>
      <c r="F57" s="145"/>
      <c r="G57" s="145"/>
      <c r="H57" s="145"/>
      <c r="I57" s="109"/>
      <c r="J57" s="10"/>
      <c r="K57" s="10"/>
      <c r="L57" s="10"/>
    </row>
    <row r="58" spans="1:12" ht="12.75">
      <c r="A58" s="107"/>
      <c r="B58" s="144" t="s">
        <v>308</v>
      </c>
      <c r="C58" s="145"/>
      <c r="D58" s="145"/>
      <c r="E58" s="145"/>
      <c r="F58" s="145"/>
      <c r="G58" s="145"/>
      <c r="H58" s="145"/>
      <c r="I58" s="146"/>
      <c r="J58" s="10"/>
      <c r="K58" s="10"/>
      <c r="L58" s="10"/>
    </row>
    <row r="59" spans="1:12" ht="12.75">
      <c r="A59" s="107"/>
      <c r="B59" s="144" t="s">
        <v>309</v>
      </c>
      <c r="C59" s="145"/>
      <c r="D59" s="145"/>
      <c r="E59" s="145"/>
      <c r="F59" s="145"/>
      <c r="G59" s="145"/>
      <c r="H59" s="145"/>
      <c r="I59" s="146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50" t="s">
        <v>277</v>
      </c>
      <c r="H62" s="151"/>
      <c r="I62" s="152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31"/>
      <c r="H63" s="132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mnica@jamnica.hr"/>
    <hyperlink ref="C20" r:id="rId2" display="www.jamnica.company"/>
    <hyperlink ref="C50" r:id="rId3" display="financije@jamnic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21" sqref="A121:K121"/>
    </sheetView>
  </sheetViews>
  <sheetFormatPr defaultColWidth="9.140625" defaultRowHeight="12.75"/>
  <cols>
    <col min="1" max="9" width="9.140625" style="52" customWidth="1"/>
    <col min="10" max="10" width="12.57421875" style="52" customWidth="1"/>
    <col min="11" max="11" width="13.28125" style="52" customWidth="1"/>
    <col min="12" max="16384" width="9.140625" style="52" customWidth="1"/>
  </cols>
  <sheetData>
    <row r="1" spans="1:11" ht="12.75" customHeight="1">
      <c r="A1" s="203" t="s">
        <v>153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04" t="s">
        <v>341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>
      <c r="A3" s="205" t="s">
        <v>339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22.5">
      <c r="A4" s="208" t="s">
        <v>59</v>
      </c>
      <c r="B4" s="209"/>
      <c r="C4" s="209"/>
      <c r="D4" s="209"/>
      <c r="E4" s="209"/>
      <c r="F4" s="209"/>
      <c r="G4" s="209"/>
      <c r="H4" s="210"/>
      <c r="I4" s="58" t="s">
        <v>278</v>
      </c>
      <c r="J4" s="59" t="s">
        <v>319</v>
      </c>
      <c r="K4" s="60" t="s">
        <v>320</v>
      </c>
    </row>
    <row r="5" spans="1:11" ht="12.75">
      <c r="A5" s="193">
        <v>1</v>
      </c>
      <c r="B5" s="193"/>
      <c r="C5" s="193"/>
      <c r="D5" s="193"/>
      <c r="E5" s="193"/>
      <c r="F5" s="193"/>
      <c r="G5" s="193"/>
      <c r="H5" s="193"/>
      <c r="I5" s="57">
        <v>2</v>
      </c>
      <c r="J5" s="56">
        <v>3</v>
      </c>
      <c r="K5" s="56">
        <v>4</v>
      </c>
    </row>
    <row r="6" spans="1:11" ht="12.75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6"/>
    </row>
    <row r="7" spans="1:11" ht="12.75">
      <c r="A7" s="197" t="s">
        <v>60</v>
      </c>
      <c r="B7" s="198"/>
      <c r="C7" s="198"/>
      <c r="D7" s="198"/>
      <c r="E7" s="198"/>
      <c r="F7" s="198"/>
      <c r="G7" s="198"/>
      <c r="H7" s="199"/>
      <c r="I7" s="3">
        <v>1</v>
      </c>
      <c r="J7" s="6"/>
      <c r="K7" s="6"/>
    </row>
    <row r="8" spans="1:11" ht="12.75">
      <c r="A8" s="200" t="s">
        <v>13</v>
      </c>
      <c r="B8" s="201"/>
      <c r="C8" s="201"/>
      <c r="D8" s="201"/>
      <c r="E8" s="201"/>
      <c r="F8" s="201"/>
      <c r="G8" s="201"/>
      <c r="H8" s="202"/>
      <c r="I8" s="1">
        <v>2</v>
      </c>
      <c r="J8" s="53">
        <f>J9+J16+J26+J35+J39</f>
        <v>966539443</v>
      </c>
      <c r="K8" s="53">
        <f>K9+K16+K26+K35+K39</f>
        <v>989306825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3">
        <f>SUM(J10:J15)</f>
        <v>2316078</v>
      </c>
      <c r="K9" s="53">
        <f>SUM(K10:K15)</f>
        <v>3934238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863444</v>
      </c>
      <c r="K11" s="7">
        <v>737420</v>
      </c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>
        <v>1452634</v>
      </c>
      <c r="K14" s="7">
        <v>3196818</v>
      </c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3">
        <f>SUM(J17:J25)</f>
        <v>378546067</v>
      </c>
      <c r="K16" s="53">
        <f>SUM(K17:K25)</f>
        <v>376876388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179382066</v>
      </c>
      <c r="K17" s="7">
        <v>179382066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116136963</v>
      </c>
      <c r="K18" s="7">
        <v>109633463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47125982</v>
      </c>
      <c r="K19" s="7">
        <v>44905144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30083182</v>
      </c>
      <c r="K20" s="7">
        <v>30349217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>
        <v>2050499</v>
      </c>
      <c r="K22" s="7">
        <v>5641690</v>
      </c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3767375</v>
      </c>
      <c r="K23" s="7">
        <v>6964808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/>
      <c r="K24" s="7"/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3">
        <f>SUM(J27:J34)</f>
        <v>577758492</v>
      </c>
      <c r="K26" s="53">
        <f>SUM(K27:K34)</f>
        <v>600085248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552911492</v>
      </c>
      <c r="K27" s="7">
        <v>567428673</v>
      </c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/>
      <c r="K29" s="7"/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>
        <v>24415849</v>
      </c>
      <c r="K31" s="7">
        <v>32091115</v>
      </c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>
        <v>431151</v>
      </c>
      <c r="K32" s="7">
        <v>565460</v>
      </c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3">
        <f>SUM(J36:J38)</f>
        <v>5155869</v>
      </c>
      <c r="K35" s="53">
        <f>SUM(K36:K38)</f>
        <v>5648014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>
        <v>5155869</v>
      </c>
      <c r="K38" s="7">
        <v>5648014</v>
      </c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>
        <v>2762937</v>
      </c>
      <c r="K39" s="7">
        <v>2762937</v>
      </c>
    </row>
    <row r="40" spans="1:11" ht="12.75">
      <c r="A40" s="200" t="s">
        <v>240</v>
      </c>
      <c r="B40" s="201"/>
      <c r="C40" s="201"/>
      <c r="D40" s="201"/>
      <c r="E40" s="201"/>
      <c r="F40" s="201"/>
      <c r="G40" s="201"/>
      <c r="H40" s="202"/>
      <c r="I40" s="1">
        <v>34</v>
      </c>
      <c r="J40" s="53">
        <f>J41+J49+J56+J64</f>
        <v>916929696</v>
      </c>
      <c r="K40" s="53">
        <f>K41+K49+K56+K64</f>
        <v>1155813721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3">
        <f>SUM(J42:J48)</f>
        <v>106113271</v>
      </c>
      <c r="K41" s="53">
        <f>SUM(K42:K48)</f>
        <v>124344836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45383979</v>
      </c>
      <c r="K42" s="7">
        <v>53932261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/>
      <c r="K43" s="7"/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>
        <v>25806438</v>
      </c>
      <c r="K44" s="7">
        <v>27582873</v>
      </c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34922854</v>
      </c>
      <c r="K45" s="7">
        <v>42829702</v>
      </c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3">
        <f>SUM(J50:J55)</f>
        <v>297885427</v>
      </c>
      <c r="K49" s="53">
        <f>SUM(K50:K55)</f>
        <v>430538297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v>107039681</v>
      </c>
      <c r="K50" s="7">
        <v>198283871</v>
      </c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183681229</v>
      </c>
      <c r="K51" s="7">
        <v>226107684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81333</v>
      </c>
      <c r="K53" s="7">
        <v>81452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3387126</v>
      </c>
      <c r="K54" s="7">
        <v>1790841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3696058</v>
      </c>
      <c r="K55" s="7">
        <v>4274449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3">
        <f>SUM(J57:J63)</f>
        <v>506817374</v>
      </c>
      <c r="K56" s="53">
        <f>SUM(K57:K63)</f>
        <v>594844183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>
        <v>492059374</v>
      </c>
      <c r="K58" s="7">
        <v>552632972</v>
      </c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>
        <v>14558000</v>
      </c>
      <c r="K61" s="7">
        <v>27114032</v>
      </c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200000</v>
      </c>
      <c r="K62" s="7">
        <v>15097179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6113624</v>
      </c>
      <c r="K64" s="7">
        <v>6086405</v>
      </c>
    </row>
    <row r="65" spans="1:11" ht="12.75">
      <c r="A65" s="200" t="s">
        <v>56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>
        <v>4663876</v>
      </c>
      <c r="K65" s="7">
        <v>13458271</v>
      </c>
    </row>
    <row r="66" spans="1:11" ht="12.75">
      <c r="A66" s="200" t="s">
        <v>241</v>
      </c>
      <c r="B66" s="201"/>
      <c r="C66" s="201"/>
      <c r="D66" s="201"/>
      <c r="E66" s="201"/>
      <c r="F66" s="201"/>
      <c r="G66" s="201"/>
      <c r="H66" s="202"/>
      <c r="I66" s="1">
        <v>60</v>
      </c>
      <c r="J66" s="53">
        <f>J7+J8+J40+J65</f>
        <v>1888133015</v>
      </c>
      <c r="K66" s="53">
        <f>K7+K8+K40+K65</f>
        <v>2158578817</v>
      </c>
    </row>
    <row r="67" spans="1:11" ht="12.75">
      <c r="A67" s="214" t="s">
        <v>91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/>
      <c r="K67" s="8"/>
    </row>
    <row r="68" spans="1:11" ht="12.75">
      <c r="A68" s="217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197" t="s">
        <v>191</v>
      </c>
      <c r="B69" s="198"/>
      <c r="C69" s="198"/>
      <c r="D69" s="198"/>
      <c r="E69" s="198"/>
      <c r="F69" s="198"/>
      <c r="G69" s="198"/>
      <c r="H69" s="199"/>
      <c r="I69" s="3">
        <v>62</v>
      </c>
      <c r="J69" s="54">
        <f>J70+J71+J72+J78+J79+J82+J85</f>
        <v>1466342957</v>
      </c>
      <c r="K69" s="54">
        <f>K70+K71+K72+K78+K79+K82+K85</f>
        <v>1640870859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84078800</v>
      </c>
      <c r="K70" s="7">
        <v>84078800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3">
        <f>J73+J74-J75+J76+J77</f>
        <v>4203940</v>
      </c>
      <c r="K72" s="53">
        <f>K73+K74-K75+K76+K77</f>
        <v>4203940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4203940</v>
      </c>
      <c r="K73" s="7">
        <v>4203940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/>
      <c r="K74" s="7"/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/>
      <c r="K75" s="7"/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/>
      <c r="K77" s="7"/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143062147</v>
      </c>
      <c r="K78" s="7">
        <v>143062147</v>
      </c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3">
        <f>J80-J81</f>
        <v>1043349738</v>
      </c>
      <c r="K79" s="53">
        <f>K80-K81</f>
        <v>1194994262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1043349738</v>
      </c>
      <c r="K80" s="7">
        <v>1194994262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/>
      <c r="K81" s="7"/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3">
        <f>J83-J84</f>
        <v>191648332</v>
      </c>
      <c r="K82" s="53">
        <f>K83-K84</f>
        <v>214531710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191648332</v>
      </c>
      <c r="K83" s="7">
        <v>214531710</v>
      </c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/>
      <c r="K84" s="7"/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00" t="s">
        <v>19</v>
      </c>
      <c r="B86" s="201"/>
      <c r="C86" s="201"/>
      <c r="D86" s="201"/>
      <c r="E86" s="201"/>
      <c r="F86" s="201"/>
      <c r="G86" s="201"/>
      <c r="H86" s="202"/>
      <c r="I86" s="1">
        <v>79</v>
      </c>
      <c r="J86" s="53">
        <f>SUM(J87:J89)</f>
        <v>3438097</v>
      </c>
      <c r="K86" s="53">
        <f>SUM(K87:K89)</f>
        <v>3438097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3438097</v>
      </c>
      <c r="K87" s="7">
        <v>3438097</v>
      </c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/>
      <c r="K89" s="7"/>
    </row>
    <row r="90" spans="1:11" ht="12.75">
      <c r="A90" s="200" t="s">
        <v>20</v>
      </c>
      <c r="B90" s="201"/>
      <c r="C90" s="201"/>
      <c r="D90" s="201"/>
      <c r="E90" s="201"/>
      <c r="F90" s="201"/>
      <c r="G90" s="201"/>
      <c r="H90" s="202"/>
      <c r="I90" s="1">
        <v>83</v>
      </c>
      <c r="J90" s="53">
        <f>SUM(J91:J99)</f>
        <v>30423173</v>
      </c>
      <c r="K90" s="53">
        <f>SUM(K91:K99)</f>
        <v>30423173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/>
      <c r="K93" s="7"/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>
        <v>30423173</v>
      </c>
      <c r="K99" s="7">
        <v>30423173</v>
      </c>
    </row>
    <row r="100" spans="1:11" ht="12.75">
      <c r="A100" s="200" t="s">
        <v>21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53">
        <f>SUM(J101:J112)</f>
        <v>386409704</v>
      </c>
      <c r="K100" s="53">
        <f>SUM(K101:K112)</f>
        <v>459010516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59374048</v>
      </c>
      <c r="K101" s="7">
        <v>35736371</v>
      </c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/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12404529</v>
      </c>
      <c r="K103" s="7">
        <v>1904506</v>
      </c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39539040</v>
      </c>
      <c r="K104" s="7">
        <v>45792579</v>
      </c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195917202</v>
      </c>
      <c r="K105" s="7">
        <v>253250788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>
        <v>10000000</v>
      </c>
      <c r="K106" s="7">
        <v>40000000</v>
      </c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10153830</v>
      </c>
      <c r="K108" s="7">
        <v>7767390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58208355</v>
      </c>
      <c r="K109" s="7">
        <v>73995908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7"/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812700</v>
      </c>
      <c r="K112" s="7">
        <v>562974</v>
      </c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>
        <v>1519084</v>
      </c>
      <c r="K113" s="7">
        <v>24836172</v>
      </c>
    </row>
    <row r="114" spans="1:11" ht="12.75">
      <c r="A114" s="200" t="s">
        <v>25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53">
        <f>J69+J86+J90+J100+J113</f>
        <v>1888133015</v>
      </c>
      <c r="K114" s="53">
        <f>K69+K86+K90+K100+K113</f>
        <v>2158578817</v>
      </c>
    </row>
    <row r="115" spans="1:11" ht="12.75">
      <c r="A115" s="225" t="s">
        <v>57</v>
      </c>
      <c r="B115" s="226"/>
      <c r="C115" s="226"/>
      <c r="D115" s="226"/>
      <c r="E115" s="226"/>
      <c r="F115" s="226"/>
      <c r="G115" s="226"/>
      <c r="H115" s="227"/>
      <c r="I115" s="2">
        <v>108</v>
      </c>
      <c r="J115" s="8"/>
      <c r="K115" s="8"/>
    </row>
    <row r="116" spans="1:11" ht="12.75">
      <c r="A116" s="217" t="s">
        <v>310</v>
      </c>
      <c r="B116" s="228"/>
      <c r="C116" s="228"/>
      <c r="D116" s="228"/>
      <c r="E116" s="228"/>
      <c r="F116" s="228"/>
      <c r="G116" s="228"/>
      <c r="H116" s="228"/>
      <c r="I116" s="229"/>
      <c r="J116" s="229"/>
      <c r="K116" s="230"/>
    </row>
    <row r="117" spans="1:11" ht="12.75">
      <c r="A117" s="197" t="s">
        <v>186</v>
      </c>
      <c r="B117" s="198"/>
      <c r="C117" s="198"/>
      <c r="D117" s="198"/>
      <c r="E117" s="198"/>
      <c r="F117" s="198"/>
      <c r="G117" s="198"/>
      <c r="H117" s="198"/>
      <c r="I117" s="231"/>
      <c r="J117" s="231"/>
      <c r="K117" s="232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33" t="s">
        <v>9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/>
      <c r="K119" s="8"/>
    </row>
    <row r="120" spans="1:11" ht="12.75">
      <c r="A120" s="236" t="s">
        <v>311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ht="12.75">
      <c r="A121" s="223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34">
      <selection activeCell="L43" sqref="L43"/>
    </sheetView>
  </sheetViews>
  <sheetFormatPr defaultColWidth="9.140625" defaultRowHeight="12.75"/>
  <cols>
    <col min="1" max="9" width="9.140625" style="52" customWidth="1"/>
    <col min="10" max="13" width="11.421875" style="52" customWidth="1"/>
    <col min="14" max="14" width="12.00390625" style="52" bestFit="1" customWidth="1"/>
    <col min="15" max="15" width="16.140625" style="129" customWidth="1"/>
    <col min="16" max="16384" width="9.140625" style="52" customWidth="1"/>
  </cols>
  <sheetData>
    <row r="1" spans="1:13" ht="12.75" customHeight="1">
      <c r="A1" s="203" t="s">
        <v>154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247" t="s">
        <v>342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38" t="s">
        <v>339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>
      <c r="A4" s="239" t="s">
        <v>59</v>
      </c>
      <c r="B4" s="239"/>
      <c r="C4" s="239"/>
      <c r="D4" s="239"/>
      <c r="E4" s="239"/>
      <c r="F4" s="239"/>
      <c r="G4" s="239"/>
      <c r="H4" s="239"/>
      <c r="I4" s="58" t="s">
        <v>279</v>
      </c>
      <c r="J4" s="240" t="s">
        <v>319</v>
      </c>
      <c r="K4" s="240"/>
      <c r="L4" s="240" t="s">
        <v>320</v>
      </c>
      <c r="M4" s="240"/>
    </row>
    <row r="5" spans="1:13" ht="12.75">
      <c r="A5" s="239"/>
      <c r="B5" s="239"/>
      <c r="C5" s="239"/>
      <c r="D5" s="239"/>
      <c r="E5" s="239"/>
      <c r="F5" s="239"/>
      <c r="G5" s="239"/>
      <c r="H5" s="239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0">
        <v>1</v>
      </c>
      <c r="B6" s="240"/>
      <c r="C6" s="240"/>
      <c r="D6" s="240"/>
      <c r="E6" s="240"/>
      <c r="F6" s="240"/>
      <c r="G6" s="240"/>
      <c r="H6" s="24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7" t="s">
        <v>26</v>
      </c>
      <c r="B7" s="198"/>
      <c r="C7" s="198"/>
      <c r="D7" s="198"/>
      <c r="E7" s="198"/>
      <c r="F7" s="198"/>
      <c r="G7" s="198"/>
      <c r="H7" s="199"/>
      <c r="I7" s="3">
        <v>111</v>
      </c>
      <c r="J7" s="54">
        <f>SUM(J8:J9)</f>
        <v>1040147016</v>
      </c>
      <c r="K7" s="54">
        <f>SUM(K8:K9)</f>
        <v>440502661</v>
      </c>
      <c r="L7" s="54">
        <f>SUM(L8:L9)</f>
        <v>1205998328</v>
      </c>
      <c r="M7" s="54">
        <f>SUM(M8:M9)</f>
        <v>537736161</v>
      </c>
    </row>
    <row r="8" spans="1:15" ht="12.75">
      <c r="A8" s="200" t="s">
        <v>152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v>1035494871</v>
      </c>
      <c r="K8" s="7">
        <v>440480528</v>
      </c>
      <c r="L8" s="7">
        <v>1205195414</v>
      </c>
      <c r="M8" s="7">
        <v>537680230</v>
      </c>
      <c r="N8" s="128"/>
      <c r="O8" s="130"/>
    </row>
    <row r="9" spans="1:15" ht="12.75">
      <c r="A9" s="200" t="s">
        <v>103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4652145</v>
      </c>
      <c r="K9" s="7">
        <v>22133</v>
      </c>
      <c r="L9" s="7">
        <v>802914</v>
      </c>
      <c r="M9" s="7">
        <v>55931</v>
      </c>
      <c r="N9" s="128"/>
      <c r="O9" s="130"/>
    </row>
    <row r="10" spans="1:15" ht="12.75">
      <c r="A10" s="200" t="s">
        <v>12</v>
      </c>
      <c r="B10" s="201"/>
      <c r="C10" s="201"/>
      <c r="D10" s="201"/>
      <c r="E10" s="201"/>
      <c r="F10" s="201"/>
      <c r="G10" s="201"/>
      <c r="H10" s="202"/>
      <c r="I10" s="1">
        <v>114</v>
      </c>
      <c r="J10" s="53">
        <f>J11+J12+J16+J20+J21+J22+J25+J26</f>
        <v>952215349</v>
      </c>
      <c r="K10" s="53">
        <f>K11+K12+K16+K20+K21+K22+K25+K26</f>
        <v>399809788</v>
      </c>
      <c r="L10" s="53">
        <f>L11+L12+L16+L20+L21+L22+L25+L26</f>
        <v>1081549342</v>
      </c>
      <c r="M10" s="53">
        <f>M11+M12+M16+M20+M21+M22+M25+M26</f>
        <v>465305721</v>
      </c>
      <c r="O10" s="130"/>
    </row>
    <row r="11" spans="1:15" ht="12.75">
      <c r="A11" s="200" t="s">
        <v>104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>
        <v>-7236531</v>
      </c>
      <c r="K11" s="7">
        <v>9036103</v>
      </c>
      <c r="L11" s="7">
        <v>-1805833</v>
      </c>
      <c r="M11" s="7">
        <v>16279967</v>
      </c>
      <c r="N11" s="128"/>
      <c r="O11" s="130"/>
    </row>
    <row r="12" spans="1:15" ht="12.75">
      <c r="A12" s="200" t="s">
        <v>22</v>
      </c>
      <c r="B12" s="201"/>
      <c r="C12" s="201"/>
      <c r="D12" s="201"/>
      <c r="E12" s="201"/>
      <c r="F12" s="201"/>
      <c r="G12" s="201"/>
      <c r="H12" s="202"/>
      <c r="I12" s="1">
        <v>116</v>
      </c>
      <c r="J12" s="53">
        <f>SUM(J13:J15)</f>
        <v>691958488</v>
      </c>
      <c r="K12" s="53">
        <f>SUM(K13:K15)</f>
        <v>292782452</v>
      </c>
      <c r="L12" s="53">
        <f>SUM(L13:L15)</f>
        <v>836404984</v>
      </c>
      <c r="M12" s="53">
        <f>SUM(M13:M15)</f>
        <v>350762568</v>
      </c>
      <c r="O12" s="130"/>
    </row>
    <row r="13" spans="1:15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277475587</v>
      </c>
      <c r="K13" s="7">
        <v>102860040</v>
      </c>
      <c r="L13" s="7">
        <v>215752976</v>
      </c>
      <c r="M13" s="7">
        <v>84346261</v>
      </c>
      <c r="N13" s="128"/>
      <c r="O13" s="130"/>
    </row>
    <row r="14" spans="1:15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247529474</v>
      </c>
      <c r="K14" s="7">
        <v>104184953</v>
      </c>
      <c r="L14" s="7">
        <v>398276300</v>
      </c>
      <c r="M14" s="7">
        <v>159725143</v>
      </c>
      <c r="N14" s="128"/>
      <c r="O14" s="130"/>
    </row>
    <row r="15" spans="1:15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166953427</v>
      </c>
      <c r="K15" s="7">
        <v>85737459</v>
      </c>
      <c r="L15" s="7">
        <v>222375708</v>
      </c>
      <c r="M15" s="7">
        <v>106691164</v>
      </c>
      <c r="N15" s="128"/>
      <c r="O15" s="130"/>
    </row>
    <row r="16" spans="1:15" ht="12.75">
      <c r="A16" s="200" t="s">
        <v>23</v>
      </c>
      <c r="B16" s="201"/>
      <c r="C16" s="201"/>
      <c r="D16" s="201"/>
      <c r="E16" s="201"/>
      <c r="F16" s="201"/>
      <c r="G16" s="201"/>
      <c r="H16" s="202"/>
      <c r="I16" s="1">
        <v>120</v>
      </c>
      <c r="J16" s="53">
        <f>SUM(J17:J19)</f>
        <v>119142530</v>
      </c>
      <c r="K16" s="53">
        <f>SUM(K17:K19)</f>
        <v>41922567</v>
      </c>
      <c r="L16" s="53">
        <f>SUM(L17:L19)</f>
        <v>112662439</v>
      </c>
      <c r="M16" s="53">
        <f>SUM(M17:M19)</f>
        <v>40352049</v>
      </c>
      <c r="O16" s="130"/>
    </row>
    <row r="17" spans="1:15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70250355</v>
      </c>
      <c r="K17" s="7">
        <v>24565820</v>
      </c>
      <c r="L17" s="7">
        <v>67236271</v>
      </c>
      <c r="M17" s="7">
        <v>24017521</v>
      </c>
      <c r="N17" s="128"/>
      <c r="O17" s="130"/>
    </row>
    <row r="18" spans="1:15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31759362</v>
      </c>
      <c r="K18" s="7">
        <v>11137587</v>
      </c>
      <c r="L18" s="7">
        <v>28751090</v>
      </c>
      <c r="M18" s="7">
        <v>10368571</v>
      </c>
      <c r="N18" s="128"/>
      <c r="O18" s="130"/>
    </row>
    <row r="19" spans="1:15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17132813</v>
      </c>
      <c r="K19" s="7">
        <v>6219160</v>
      </c>
      <c r="L19" s="7">
        <v>16675078</v>
      </c>
      <c r="M19" s="7">
        <v>5965957</v>
      </c>
      <c r="N19" s="128"/>
      <c r="O19" s="130"/>
    </row>
    <row r="20" spans="1:15" ht="12.75">
      <c r="A20" s="200" t="s">
        <v>105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34029479</v>
      </c>
      <c r="K20" s="7">
        <v>10529757</v>
      </c>
      <c r="L20" s="7">
        <v>28254821</v>
      </c>
      <c r="M20" s="7">
        <v>9886900</v>
      </c>
      <c r="N20" s="128"/>
      <c r="O20" s="130"/>
    </row>
    <row r="21" spans="1:15" ht="12.75">
      <c r="A21" s="200" t="s">
        <v>106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114180931</v>
      </c>
      <c r="K21" s="7">
        <v>45445504</v>
      </c>
      <c r="L21" s="7">
        <v>102772543</v>
      </c>
      <c r="M21" s="7">
        <v>45005798</v>
      </c>
      <c r="N21" s="128"/>
      <c r="O21" s="130"/>
    </row>
    <row r="22" spans="1:15" ht="12.75">
      <c r="A22" s="200" t="s">
        <v>24</v>
      </c>
      <c r="B22" s="201"/>
      <c r="C22" s="201"/>
      <c r="D22" s="201"/>
      <c r="E22" s="201"/>
      <c r="F22" s="201"/>
      <c r="G22" s="201"/>
      <c r="H22" s="202"/>
      <c r="I22" s="1">
        <v>126</v>
      </c>
      <c r="J22" s="53">
        <f>SUM(J23:J24)</f>
        <v>140452</v>
      </c>
      <c r="K22" s="53">
        <f>SUM(K23:K24)</f>
        <v>93405</v>
      </c>
      <c r="L22" s="53">
        <f>SUM(L23:L24)</f>
        <v>3260388</v>
      </c>
      <c r="M22" s="53">
        <f>SUM(M23:M24)</f>
        <v>3018439</v>
      </c>
      <c r="O22" s="130"/>
    </row>
    <row r="23" spans="1:15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  <c r="O23" s="130"/>
    </row>
    <row r="24" spans="1:15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>
        <v>140452</v>
      </c>
      <c r="K24" s="7">
        <v>93405</v>
      </c>
      <c r="L24" s="7">
        <v>3260388</v>
      </c>
      <c r="M24" s="7">
        <v>3018439</v>
      </c>
      <c r="N24" s="128"/>
      <c r="O24" s="130"/>
    </row>
    <row r="25" spans="1:15" ht="12.75">
      <c r="A25" s="200" t="s">
        <v>107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/>
      <c r="K25" s="7"/>
      <c r="L25" s="7"/>
      <c r="M25" s="7"/>
      <c r="O25" s="130"/>
    </row>
    <row r="26" spans="1:15" ht="12.75">
      <c r="A26" s="200" t="s">
        <v>50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/>
      <c r="K26" s="7"/>
      <c r="L26" s="7"/>
      <c r="M26" s="7"/>
      <c r="O26" s="130"/>
    </row>
    <row r="27" spans="1:15" ht="12.75">
      <c r="A27" s="200" t="s">
        <v>213</v>
      </c>
      <c r="B27" s="201"/>
      <c r="C27" s="201"/>
      <c r="D27" s="201"/>
      <c r="E27" s="201"/>
      <c r="F27" s="201"/>
      <c r="G27" s="201"/>
      <c r="H27" s="202"/>
      <c r="I27" s="1">
        <v>131</v>
      </c>
      <c r="J27" s="53">
        <f>SUM(J28:J32)</f>
        <v>98917217</v>
      </c>
      <c r="K27" s="53">
        <f>SUM(K28:K32)</f>
        <v>24401891</v>
      </c>
      <c r="L27" s="53">
        <f>SUM(L28:L32)</f>
        <v>123306352</v>
      </c>
      <c r="M27" s="53">
        <f>SUM(M28:M32)</f>
        <v>101973631</v>
      </c>
      <c r="O27" s="130"/>
    </row>
    <row r="28" spans="1:15" ht="12.75">
      <c r="A28" s="200" t="s">
        <v>227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>
        <v>95825725</v>
      </c>
      <c r="K28" s="7">
        <v>22758700</v>
      </c>
      <c r="L28" s="7">
        <v>119348042</v>
      </c>
      <c r="M28" s="7">
        <v>101375497</v>
      </c>
      <c r="N28" s="128"/>
      <c r="O28" s="130"/>
    </row>
    <row r="29" spans="1:15" ht="12.75">
      <c r="A29" s="200" t="s">
        <v>155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3091492</v>
      </c>
      <c r="K29" s="7">
        <v>1643191</v>
      </c>
      <c r="L29" s="7">
        <v>3958310</v>
      </c>
      <c r="M29" s="7">
        <v>598134</v>
      </c>
      <c r="N29" s="128"/>
      <c r="O29" s="130"/>
    </row>
    <row r="30" spans="1:15" ht="12.75">
      <c r="A30" s="200" t="s">
        <v>139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/>
      <c r="K30" s="7"/>
      <c r="L30" s="7"/>
      <c r="M30" s="7"/>
      <c r="O30" s="130"/>
    </row>
    <row r="31" spans="1:15" ht="12.75">
      <c r="A31" s="200" t="s">
        <v>223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/>
      <c r="K31" s="7"/>
      <c r="L31" s="7"/>
      <c r="M31" s="7"/>
      <c r="O31" s="130"/>
    </row>
    <row r="32" spans="1:15" ht="12.75">
      <c r="A32" s="200" t="s">
        <v>140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/>
      <c r="K32" s="7"/>
      <c r="L32" s="7"/>
      <c r="M32" s="7"/>
      <c r="O32" s="130"/>
    </row>
    <row r="33" spans="1:15" ht="12.75">
      <c r="A33" s="200" t="s">
        <v>214</v>
      </c>
      <c r="B33" s="201"/>
      <c r="C33" s="201"/>
      <c r="D33" s="201"/>
      <c r="E33" s="201"/>
      <c r="F33" s="201"/>
      <c r="G33" s="201"/>
      <c r="H33" s="202"/>
      <c r="I33" s="1">
        <v>137</v>
      </c>
      <c r="J33" s="53">
        <f>SUM(J34:J37)</f>
        <v>8946205</v>
      </c>
      <c r="K33" s="53">
        <f>SUM(K34:K37)</f>
        <v>2209070</v>
      </c>
      <c r="L33" s="53">
        <f>SUM(L34:L37)</f>
        <v>9423188</v>
      </c>
      <c r="M33" s="53">
        <f>SUM(M34:M37)</f>
        <v>2693698</v>
      </c>
      <c r="O33" s="130"/>
    </row>
    <row r="34" spans="1:15" ht="12.75">
      <c r="A34" s="200" t="s">
        <v>66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>
        <v>4504732</v>
      </c>
      <c r="K34" s="7">
        <v>542166</v>
      </c>
      <c r="L34" s="7">
        <v>3620691</v>
      </c>
      <c r="M34" s="7">
        <v>168282</v>
      </c>
      <c r="N34" s="128"/>
      <c r="O34" s="130"/>
    </row>
    <row r="35" spans="1:15" ht="12.75">
      <c r="A35" s="200" t="s">
        <v>65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4441473</v>
      </c>
      <c r="K35" s="7">
        <v>1666904</v>
      </c>
      <c r="L35" s="7">
        <v>5802497</v>
      </c>
      <c r="M35" s="7">
        <v>2525416</v>
      </c>
      <c r="N35" s="128"/>
      <c r="O35" s="130"/>
    </row>
    <row r="36" spans="1:15" ht="12.75">
      <c r="A36" s="200" t="s">
        <v>224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/>
      <c r="K36" s="7"/>
      <c r="L36" s="7"/>
      <c r="M36" s="7"/>
      <c r="O36" s="130"/>
    </row>
    <row r="37" spans="1:15" ht="12.75">
      <c r="A37" s="200" t="s">
        <v>67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/>
      <c r="K37" s="7"/>
      <c r="L37" s="7"/>
      <c r="M37" s="7"/>
      <c r="O37" s="130"/>
    </row>
    <row r="38" spans="1:15" ht="12.75">
      <c r="A38" s="200" t="s">
        <v>195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/>
      <c r="K38" s="7"/>
      <c r="L38" s="7"/>
      <c r="M38" s="7"/>
      <c r="O38" s="130"/>
    </row>
    <row r="39" spans="1:15" ht="12.75">
      <c r="A39" s="200" t="s">
        <v>196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/>
      <c r="K39" s="7"/>
      <c r="L39" s="7"/>
      <c r="M39" s="7"/>
      <c r="O39" s="130"/>
    </row>
    <row r="40" spans="1:15" ht="12.75">
      <c r="A40" s="200" t="s">
        <v>225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/>
      <c r="K40" s="7"/>
      <c r="L40" s="7"/>
      <c r="M40" s="7"/>
      <c r="O40" s="130"/>
    </row>
    <row r="41" spans="1:15" ht="12.75">
      <c r="A41" s="200" t="s">
        <v>226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/>
      <c r="K41" s="7"/>
      <c r="L41" s="7"/>
      <c r="M41" s="7"/>
      <c r="O41" s="130"/>
    </row>
    <row r="42" spans="1:15" ht="12.75">
      <c r="A42" s="200" t="s">
        <v>215</v>
      </c>
      <c r="B42" s="201"/>
      <c r="C42" s="201"/>
      <c r="D42" s="201"/>
      <c r="E42" s="201"/>
      <c r="F42" s="201"/>
      <c r="G42" s="201"/>
      <c r="H42" s="202"/>
      <c r="I42" s="1">
        <v>146</v>
      </c>
      <c r="J42" s="53">
        <f>J7+J27+J38+J40</f>
        <v>1139064233</v>
      </c>
      <c r="K42" s="53">
        <f>K7+K27+K38+K40</f>
        <v>464904552</v>
      </c>
      <c r="L42" s="53">
        <f>L7+L27+L38+L40</f>
        <v>1329304680</v>
      </c>
      <c r="M42" s="53">
        <f>M7+M27+M38+M40</f>
        <v>639709792</v>
      </c>
      <c r="N42" s="295"/>
      <c r="O42" s="130"/>
    </row>
    <row r="43" spans="1:15" ht="12.75">
      <c r="A43" s="200" t="s">
        <v>216</v>
      </c>
      <c r="B43" s="201"/>
      <c r="C43" s="201"/>
      <c r="D43" s="201"/>
      <c r="E43" s="201"/>
      <c r="F43" s="201"/>
      <c r="G43" s="201"/>
      <c r="H43" s="202"/>
      <c r="I43" s="1">
        <v>147</v>
      </c>
      <c r="J43" s="53">
        <f>J10+J33+J39+J41</f>
        <v>961161554</v>
      </c>
      <c r="K43" s="53">
        <f>K10+K33+K39+K41</f>
        <v>402018858</v>
      </c>
      <c r="L43" s="53">
        <f>L10+L33+L39+L41</f>
        <v>1090972530</v>
      </c>
      <c r="M43" s="53">
        <f>M10+M33+M39+M41</f>
        <v>467999419</v>
      </c>
      <c r="O43" s="130"/>
    </row>
    <row r="44" spans="1:15" ht="12.75">
      <c r="A44" s="200" t="s">
        <v>236</v>
      </c>
      <c r="B44" s="201"/>
      <c r="C44" s="201"/>
      <c r="D44" s="201"/>
      <c r="E44" s="201"/>
      <c r="F44" s="201"/>
      <c r="G44" s="201"/>
      <c r="H44" s="202"/>
      <c r="I44" s="1">
        <v>148</v>
      </c>
      <c r="J44" s="53">
        <f>J42-J43</f>
        <v>177902679</v>
      </c>
      <c r="K44" s="53">
        <f>K42-K43</f>
        <v>62885694</v>
      </c>
      <c r="L44" s="53">
        <f>L42-L43</f>
        <v>238332150</v>
      </c>
      <c r="M44" s="53">
        <f>M42-M43</f>
        <v>171710373</v>
      </c>
      <c r="O44" s="130"/>
    </row>
    <row r="45" spans="1:15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3">
        <f>IF(J42&gt;J43,J42-J43,0)</f>
        <v>177902679</v>
      </c>
      <c r="K45" s="53">
        <f>IF(K42&gt;K43,K42-K43,0)</f>
        <v>62885694</v>
      </c>
      <c r="L45" s="53">
        <f>IF(L42&gt;L43,L42-L43,0)</f>
        <v>238332150</v>
      </c>
      <c r="M45" s="53">
        <f>IF(M42&gt;M43,M42-M43,0)</f>
        <v>171710373</v>
      </c>
      <c r="O45" s="130"/>
    </row>
    <row r="46" spans="1:15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  <c r="O46" s="130"/>
    </row>
    <row r="47" spans="1:15" ht="12.75">
      <c r="A47" s="200" t="s">
        <v>217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>
        <v>17994819</v>
      </c>
      <c r="K47" s="7">
        <v>4887820</v>
      </c>
      <c r="L47" s="7">
        <v>23800440</v>
      </c>
      <c r="M47" s="7">
        <v>9456310</v>
      </c>
      <c r="N47" s="128"/>
      <c r="O47" s="130"/>
    </row>
    <row r="48" spans="1:13" ht="12.75">
      <c r="A48" s="200" t="s">
        <v>237</v>
      </c>
      <c r="B48" s="201"/>
      <c r="C48" s="201"/>
      <c r="D48" s="201"/>
      <c r="E48" s="201"/>
      <c r="F48" s="201"/>
      <c r="G48" s="201"/>
      <c r="H48" s="202"/>
      <c r="I48" s="1">
        <v>152</v>
      </c>
      <c r="J48" s="53">
        <f>J44-J47</f>
        <v>159907860</v>
      </c>
      <c r="K48" s="53">
        <f>K44-K47</f>
        <v>57997874</v>
      </c>
      <c r="L48" s="53">
        <f>L44-L47</f>
        <v>214531710</v>
      </c>
      <c r="M48" s="53">
        <f>M44-M47</f>
        <v>162254063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3">
        <f>IF(J48&gt;0,J48,0)</f>
        <v>159907860</v>
      </c>
      <c r="K49" s="53">
        <f>IF(K48&gt;0,K48,0)</f>
        <v>57997874</v>
      </c>
      <c r="L49" s="53">
        <f>IF(L48&gt;0,L48,0)</f>
        <v>214531710</v>
      </c>
      <c r="M49" s="53">
        <f>IF(M48&gt;0,M48,0)</f>
        <v>162254063</v>
      </c>
    </row>
    <row r="50" spans="1:13" ht="12.75">
      <c r="A50" s="244" t="s">
        <v>220</v>
      </c>
      <c r="B50" s="245"/>
      <c r="C50" s="245"/>
      <c r="D50" s="245"/>
      <c r="E50" s="245"/>
      <c r="F50" s="245"/>
      <c r="G50" s="245"/>
      <c r="H50" s="246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7" t="s">
        <v>312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</row>
    <row r="52" spans="1:13" ht="12.75" customHeight="1">
      <c r="A52" s="197" t="s">
        <v>187</v>
      </c>
      <c r="B52" s="198"/>
      <c r="C52" s="198"/>
      <c r="D52" s="198"/>
      <c r="E52" s="198"/>
      <c r="F52" s="198"/>
      <c r="G52" s="198"/>
      <c r="H52" s="198"/>
      <c r="I52" s="55"/>
      <c r="J52" s="55"/>
      <c r="K52" s="55"/>
      <c r="L52" s="55"/>
      <c r="M52" s="62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217" t="s">
        <v>189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</row>
    <row r="56" spans="1:13" ht="12.75">
      <c r="A56" s="197" t="s">
        <v>204</v>
      </c>
      <c r="B56" s="198"/>
      <c r="C56" s="198"/>
      <c r="D56" s="198"/>
      <c r="E56" s="198"/>
      <c r="F56" s="198"/>
      <c r="G56" s="198"/>
      <c r="H56" s="199"/>
      <c r="I56" s="9">
        <v>157</v>
      </c>
      <c r="J56" s="6">
        <v>159907860</v>
      </c>
      <c r="K56" s="6">
        <v>57997874</v>
      </c>
      <c r="L56" s="6">
        <v>214531710</v>
      </c>
      <c r="M56" s="6">
        <v>162254063</v>
      </c>
    </row>
    <row r="57" spans="1:13" ht="12.75">
      <c r="A57" s="200" t="s">
        <v>221</v>
      </c>
      <c r="B57" s="201"/>
      <c r="C57" s="201"/>
      <c r="D57" s="201"/>
      <c r="E57" s="201"/>
      <c r="F57" s="201"/>
      <c r="G57" s="201"/>
      <c r="H57" s="20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0" t="s">
        <v>228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/>
      <c r="K58" s="7"/>
      <c r="L58" s="7"/>
      <c r="M58" s="7"/>
    </row>
    <row r="59" spans="1:13" ht="12.75">
      <c r="A59" s="200" t="s">
        <v>229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/>
      <c r="K59" s="7"/>
      <c r="L59" s="7"/>
      <c r="M59" s="7"/>
    </row>
    <row r="60" spans="1:13" ht="12.75">
      <c r="A60" s="200" t="s">
        <v>45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/>
      <c r="K60" s="7"/>
      <c r="L60" s="7"/>
      <c r="M60" s="7"/>
    </row>
    <row r="61" spans="1:13" ht="12.75">
      <c r="A61" s="200" t="s">
        <v>230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/>
      <c r="K61" s="7"/>
      <c r="L61" s="7"/>
      <c r="M61" s="7"/>
    </row>
    <row r="62" spans="1:13" ht="12.75">
      <c r="A62" s="200" t="s">
        <v>231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/>
      <c r="K62" s="7"/>
      <c r="L62" s="7"/>
      <c r="M62" s="7"/>
    </row>
    <row r="63" spans="1:13" ht="12.75">
      <c r="A63" s="200" t="s">
        <v>232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/>
      <c r="K63" s="7"/>
      <c r="L63" s="7"/>
      <c r="M63" s="7"/>
    </row>
    <row r="64" spans="1:13" ht="12.75">
      <c r="A64" s="200" t="s">
        <v>233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/>
      <c r="K64" s="7"/>
      <c r="L64" s="7"/>
      <c r="M64" s="7"/>
    </row>
    <row r="65" spans="1:13" ht="12.75">
      <c r="A65" s="200" t="s">
        <v>222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/>
      <c r="K65" s="7"/>
      <c r="L65" s="7"/>
      <c r="M65" s="7"/>
    </row>
    <row r="66" spans="1:13" ht="12.75">
      <c r="A66" s="200" t="s">
        <v>193</v>
      </c>
      <c r="B66" s="201"/>
      <c r="C66" s="201"/>
      <c r="D66" s="201"/>
      <c r="E66" s="201"/>
      <c r="F66" s="201"/>
      <c r="G66" s="201"/>
      <c r="H66" s="202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0" t="s">
        <v>194</v>
      </c>
      <c r="B67" s="201"/>
      <c r="C67" s="201"/>
      <c r="D67" s="201"/>
      <c r="E67" s="201"/>
      <c r="F67" s="201"/>
      <c r="G67" s="201"/>
      <c r="H67" s="202"/>
      <c r="I67" s="1">
        <v>168</v>
      </c>
      <c r="J67" s="61">
        <f>J56+J66</f>
        <v>159907860</v>
      </c>
      <c r="K67" s="61">
        <f>K56+K66</f>
        <v>57997874</v>
      </c>
      <c r="L67" s="61">
        <f>L56+L66</f>
        <v>214531710</v>
      </c>
      <c r="M67" s="61">
        <f>M56+M66</f>
        <v>162254063</v>
      </c>
    </row>
    <row r="68" spans="1:13" ht="12.75" customHeight="1">
      <c r="A68" s="251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K40" sqref="K40"/>
    </sheetView>
  </sheetViews>
  <sheetFormatPr defaultColWidth="9.140625" defaultRowHeight="12.75"/>
  <cols>
    <col min="1" max="9" width="9.140625" style="52" customWidth="1"/>
    <col min="10" max="11" width="9.7109375" style="52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339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8">
        <v>2</v>
      </c>
      <c r="J5" s="69" t="s">
        <v>283</v>
      </c>
      <c r="K5" s="69" t="s">
        <v>284</v>
      </c>
    </row>
    <row r="6" spans="1:11" ht="12.75">
      <c r="A6" s="217" t="s">
        <v>156</v>
      </c>
      <c r="B6" s="228"/>
      <c r="C6" s="228"/>
      <c r="D6" s="228"/>
      <c r="E6" s="228"/>
      <c r="F6" s="228"/>
      <c r="G6" s="228"/>
      <c r="H6" s="228"/>
      <c r="I6" s="262"/>
      <c r="J6" s="262"/>
      <c r="K6" s="263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177902679</v>
      </c>
      <c r="K7" s="7">
        <v>238332150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34029479</v>
      </c>
      <c r="K8" s="7">
        <v>28254821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>
        <v>78482771</v>
      </c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5">
        <v>76588544</v>
      </c>
      <c r="K10" s="7"/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5"/>
      <c r="K12" s="7">
        <v>14511997</v>
      </c>
    </row>
    <row r="13" spans="1:11" ht="12.75">
      <c r="A13" s="200" t="s">
        <v>157</v>
      </c>
      <c r="B13" s="201"/>
      <c r="C13" s="201"/>
      <c r="D13" s="201"/>
      <c r="E13" s="201"/>
      <c r="F13" s="201"/>
      <c r="G13" s="201"/>
      <c r="H13" s="201"/>
      <c r="I13" s="1">
        <v>7</v>
      </c>
      <c r="J13" s="64">
        <f>SUM(J7:J12)</f>
        <v>288520702</v>
      </c>
      <c r="K13" s="53">
        <f>SUM(K7:K12)</f>
        <v>359581739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>
        <v>2373098</v>
      </c>
      <c r="K14" s="7"/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>
        <v>132652870</v>
      </c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>
        <v>28648696</v>
      </c>
      <c r="K16" s="7">
        <v>18231565</v>
      </c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>
        <v>92997910</v>
      </c>
      <c r="K17" s="7">
        <v>139407935</v>
      </c>
    </row>
    <row r="18" spans="1:11" ht="12.75">
      <c r="A18" s="200" t="s">
        <v>158</v>
      </c>
      <c r="B18" s="201"/>
      <c r="C18" s="201"/>
      <c r="D18" s="201"/>
      <c r="E18" s="201"/>
      <c r="F18" s="201"/>
      <c r="G18" s="201"/>
      <c r="H18" s="201"/>
      <c r="I18" s="1">
        <v>12</v>
      </c>
      <c r="J18" s="64">
        <f>SUM(J14:J17)</f>
        <v>124019704</v>
      </c>
      <c r="K18" s="53">
        <f>SUM(K14:K17)</f>
        <v>290292370</v>
      </c>
    </row>
    <row r="19" spans="1:11" ht="12.75">
      <c r="A19" s="200" t="s">
        <v>36</v>
      </c>
      <c r="B19" s="201"/>
      <c r="C19" s="201"/>
      <c r="D19" s="201"/>
      <c r="E19" s="201"/>
      <c r="F19" s="201"/>
      <c r="G19" s="201"/>
      <c r="H19" s="201"/>
      <c r="I19" s="1">
        <v>13</v>
      </c>
      <c r="J19" s="64">
        <f>IF(J13&gt;J18,J13-J18,0)</f>
        <v>164500998</v>
      </c>
      <c r="K19" s="53">
        <f>IF(K13&gt;K18,K13-K18,0)</f>
        <v>69289369</v>
      </c>
    </row>
    <row r="20" spans="1:11" ht="12.75">
      <c r="A20" s="200" t="s">
        <v>37</v>
      </c>
      <c r="B20" s="201"/>
      <c r="C20" s="201"/>
      <c r="D20" s="201"/>
      <c r="E20" s="201"/>
      <c r="F20" s="201"/>
      <c r="G20" s="201"/>
      <c r="H20" s="201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7" t="s">
        <v>159</v>
      </c>
      <c r="B21" s="228"/>
      <c r="C21" s="228"/>
      <c r="D21" s="228"/>
      <c r="E21" s="228"/>
      <c r="F21" s="228"/>
      <c r="G21" s="228"/>
      <c r="H21" s="228"/>
      <c r="I21" s="262"/>
      <c r="J21" s="262"/>
      <c r="K21" s="263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>
        <v>4484561</v>
      </c>
      <c r="K22" s="7">
        <v>822290</v>
      </c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>
        <v>28253137</v>
      </c>
      <c r="K24" s="7">
        <v>22348488</v>
      </c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>
        <v>55647506</v>
      </c>
      <c r="K25" s="7">
        <v>92003978</v>
      </c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00" t="s">
        <v>168</v>
      </c>
      <c r="B27" s="201"/>
      <c r="C27" s="201"/>
      <c r="D27" s="201"/>
      <c r="E27" s="201"/>
      <c r="F27" s="201"/>
      <c r="G27" s="201"/>
      <c r="H27" s="201"/>
      <c r="I27" s="1">
        <v>20</v>
      </c>
      <c r="J27" s="64">
        <f>SUM(J22:J26)</f>
        <v>88385204</v>
      </c>
      <c r="K27" s="53">
        <f>SUM(K22:K26)</f>
        <v>115174756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50414019</v>
      </c>
      <c r="K28" s="7">
        <v>28397017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>
        <v>8801854</v>
      </c>
      <c r="K29" s="7">
        <v>22192447</v>
      </c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>
        <v>115917420</v>
      </c>
      <c r="K30" s="7">
        <v>113408745</v>
      </c>
    </row>
    <row r="31" spans="1:11" ht="12.75">
      <c r="A31" s="200" t="s">
        <v>5</v>
      </c>
      <c r="B31" s="201"/>
      <c r="C31" s="201"/>
      <c r="D31" s="201"/>
      <c r="E31" s="201"/>
      <c r="F31" s="201"/>
      <c r="G31" s="201"/>
      <c r="H31" s="201"/>
      <c r="I31" s="1">
        <v>24</v>
      </c>
      <c r="J31" s="64">
        <f>SUM(J28:J30)</f>
        <v>175133293</v>
      </c>
      <c r="K31" s="53">
        <f>SUM(K28:K30)</f>
        <v>163998209</v>
      </c>
    </row>
    <row r="32" spans="1:11" ht="12.75">
      <c r="A32" s="200" t="s">
        <v>38</v>
      </c>
      <c r="B32" s="201"/>
      <c r="C32" s="201"/>
      <c r="D32" s="201"/>
      <c r="E32" s="201"/>
      <c r="F32" s="201"/>
      <c r="G32" s="201"/>
      <c r="H32" s="201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0" t="s">
        <v>39</v>
      </c>
      <c r="B33" s="201"/>
      <c r="C33" s="201"/>
      <c r="D33" s="201"/>
      <c r="E33" s="201"/>
      <c r="F33" s="201"/>
      <c r="G33" s="201"/>
      <c r="H33" s="201"/>
      <c r="I33" s="1">
        <v>26</v>
      </c>
      <c r="J33" s="64">
        <f>IF(J31&gt;J27,J31-J27,0)</f>
        <v>86748089</v>
      </c>
      <c r="K33" s="53">
        <f>IF(K31&gt;K27,K31-K27,0)</f>
        <v>48823453</v>
      </c>
    </row>
    <row r="34" spans="1:11" ht="12.75">
      <c r="A34" s="217" t="s">
        <v>160</v>
      </c>
      <c r="B34" s="228"/>
      <c r="C34" s="228"/>
      <c r="D34" s="228"/>
      <c r="E34" s="228"/>
      <c r="F34" s="228"/>
      <c r="G34" s="228"/>
      <c r="H34" s="228"/>
      <c r="I34" s="262"/>
      <c r="J34" s="262"/>
      <c r="K34" s="263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>
        <v>30000000</v>
      </c>
    </row>
    <row r="38" spans="1:11" ht="12.75">
      <c r="A38" s="200" t="s">
        <v>68</v>
      </c>
      <c r="B38" s="201"/>
      <c r="C38" s="201"/>
      <c r="D38" s="201"/>
      <c r="E38" s="201"/>
      <c r="F38" s="201"/>
      <c r="G38" s="201"/>
      <c r="H38" s="201"/>
      <c r="I38" s="1">
        <v>30</v>
      </c>
      <c r="J38" s="64">
        <f>SUM(J35:J37)</f>
        <v>0</v>
      </c>
      <c r="K38" s="53">
        <f>SUM(K35:K37)</f>
        <v>30000000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>
        <v>8095240</v>
      </c>
      <c r="K39" s="7">
        <v>10489327</v>
      </c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>
        <v>70006664</v>
      </c>
      <c r="K40" s="7">
        <v>40003808</v>
      </c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00" t="s">
        <v>69</v>
      </c>
      <c r="B44" s="201"/>
      <c r="C44" s="201"/>
      <c r="D44" s="201"/>
      <c r="E44" s="201"/>
      <c r="F44" s="201"/>
      <c r="G44" s="201"/>
      <c r="H44" s="201"/>
      <c r="I44" s="1">
        <v>36</v>
      </c>
      <c r="J44" s="64">
        <f>SUM(J39:J43)</f>
        <v>78101904</v>
      </c>
      <c r="K44" s="53">
        <f>SUM(K39:K43)</f>
        <v>50493135</v>
      </c>
    </row>
    <row r="45" spans="1:11" ht="12.75">
      <c r="A45" s="200" t="s">
        <v>17</v>
      </c>
      <c r="B45" s="201"/>
      <c r="C45" s="201"/>
      <c r="D45" s="201"/>
      <c r="E45" s="201"/>
      <c r="F45" s="201"/>
      <c r="G45" s="201"/>
      <c r="H45" s="201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0" t="s">
        <v>18</v>
      </c>
      <c r="B46" s="201"/>
      <c r="C46" s="201"/>
      <c r="D46" s="201"/>
      <c r="E46" s="201"/>
      <c r="F46" s="201"/>
      <c r="G46" s="201"/>
      <c r="H46" s="201"/>
      <c r="I46" s="1">
        <v>38</v>
      </c>
      <c r="J46" s="64">
        <f>IF(J44&gt;J38,J44-J38,0)</f>
        <v>78101904</v>
      </c>
      <c r="K46" s="53">
        <f>IF(K44&gt;K38,K44-K38,0)</f>
        <v>20493135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IF(J20-J19+J33-J32+J46-J45&gt;0,J20-J19+J33-J32+J46-J45,0)</f>
        <v>348995</v>
      </c>
      <c r="K48" s="53">
        <f>IF(K20-K19+K33-K32+K46-K45&gt;0,K20-K19+K33-K32+K46-K45,0)</f>
        <v>27219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6751530</v>
      </c>
      <c r="K49" s="7">
        <v>6113624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>
        <f>+J48</f>
        <v>348995</v>
      </c>
      <c r="K51" s="7">
        <f>+K48</f>
        <v>27219</v>
      </c>
    </row>
    <row r="52" spans="1:11" ht="12.75">
      <c r="A52" s="233" t="s">
        <v>177</v>
      </c>
      <c r="B52" s="234"/>
      <c r="C52" s="234"/>
      <c r="D52" s="234"/>
      <c r="E52" s="234"/>
      <c r="F52" s="234"/>
      <c r="G52" s="234"/>
      <c r="H52" s="234"/>
      <c r="I52" s="4">
        <v>44</v>
      </c>
      <c r="J52" s="65">
        <f>J49+J50-J51</f>
        <v>6402535</v>
      </c>
      <c r="K52" s="61">
        <f>K49+K50-K51</f>
        <v>6086405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5" sqref="A35:K3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217" t="s">
        <v>156</v>
      </c>
      <c r="B6" s="228"/>
      <c r="C6" s="228"/>
      <c r="D6" s="228"/>
      <c r="E6" s="228"/>
      <c r="F6" s="228"/>
      <c r="G6" s="228"/>
      <c r="H6" s="228"/>
      <c r="I6" s="262"/>
      <c r="J6" s="262"/>
      <c r="K6" s="263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00" t="s">
        <v>198</v>
      </c>
      <c r="B12" s="201"/>
      <c r="C12" s="201"/>
      <c r="D12" s="201"/>
      <c r="E12" s="201"/>
      <c r="F12" s="201"/>
      <c r="G12" s="201"/>
      <c r="H12" s="201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00" t="s">
        <v>47</v>
      </c>
      <c r="B19" s="201"/>
      <c r="C19" s="201"/>
      <c r="D19" s="201"/>
      <c r="E19" s="201"/>
      <c r="F19" s="201"/>
      <c r="G19" s="201"/>
      <c r="H19" s="201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0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4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7" t="s">
        <v>159</v>
      </c>
      <c r="B22" s="228"/>
      <c r="C22" s="228"/>
      <c r="D22" s="228"/>
      <c r="E22" s="228"/>
      <c r="F22" s="228"/>
      <c r="G22" s="228"/>
      <c r="H22" s="228"/>
      <c r="I22" s="262"/>
      <c r="J22" s="262"/>
      <c r="K22" s="263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00" t="s">
        <v>114</v>
      </c>
      <c r="B28" s="201"/>
      <c r="C28" s="201"/>
      <c r="D28" s="201"/>
      <c r="E28" s="201"/>
      <c r="F28" s="201"/>
      <c r="G28" s="201"/>
      <c r="H28" s="201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00" t="s">
        <v>48</v>
      </c>
      <c r="B32" s="201"/>
      <c r="C32" s="201"/>
      <c r="D32" s="201"/>
      <c r="E32" s="201"/>
      <c r="F32" s="201"/>
      <c r="G32" s="201"/>
      <c r="H32" s="201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0" t="s">
        <v>110</v>
      </c>
      <c r="B33" s="201"/>
      <c r="C33" s="201"/>
      <c r="D33" s="201"/>
      <c r="E33" s="201"/>
      <c r="F33" s="201"/>
      <c r="G33" s="201"/>
      <c r="H33" s="201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0" t="s">
        <v>111</v>
      </c>
      <c r="B34" s="201"/>
      <c r="C34" s="201"/>
      <c r="D34" s="201"/>
      <c r="E34" s="201"/>
      <c r="F34" s="201"/>
      <c r="G34" s="201"/>
      <c r="H34" s="201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7" t="s">
        <v>160</v>
      </c>
      <c r="B35" s="228"/>
      <c r="C35" s="228"/>
      <c r="D35" s="228"/>
      <c r="E35" s="228"/>
      <c r="F35" s="228"/>
      <c r="G35" s="228"/>
      <c r="H35" s="228"/>
      <c r="I35" s="262">
        <v>0</v>
      </c>
      <c r="J35" s="262"/>
      <c r="K35" s="263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00" t="s">
        <v>49</v>
      </c>
      <c r="B39" s="201"/>
      <c r="C39" s="201"/>
      <c r="D39" s="201"/>
      <c r="E39" s="201"/>
      <c r="F39" s="201"/>
      <c r="G39" s="201"/>
      <c r="H39" s="201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00" t="s">
        <v>148</v>
      </c>
      <c r="B45" s="201"/>
      <c r="C45" s="201"/>
      <c r="D45" s="201"/>
      <c r="E45" s="201"/>
      <c r="F45" s="201"/>
      <c r="G45" s="201"/>
      <c r="H45" s="201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0" t="s">
        <v>162</v>
      </c>
      <c r="B46" s="201"/>
      <c r="C46" s="201"/>
      <c r="D46" s="201"/>
      <c r="E46" s="201"/>
      <c r="F46" s="201"/>
      <c r="G46" s="201"/>
      <c r="H46" s="201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0" t="s">
        <v>163</v>
      </c>
      <c r="B47" s="201"/>
      <c r="C47" s="201"/>
      <c r="D47" s="201"/>
      <c r="E47" s="201"/>
      <c r="F47" s="201"/>
      <c r="G47" s="201"/>
      <c r="H47" s="201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0" t="s">
        <v>149</v>
      </c>
      <c r="B48" s="201"/>
      <c r="C48" s="201"/>
      <c r="D48" s="201"/>
      <c r="E48" s="201"/>
      <c r="F48" s="201"/>
      <c r="G48" s="201"/>
      <c r="H48" s="201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0" t="s">
        <v>15</v>
      </c>
      <c r="B49" s="201"/>
      <c r="C49" s="201"/>
      <c r="D49" s="201"/>
      <c r="E49" s="201"/>
      <c r="F49" s="201"/>
      <c r="G49" s="201"/>
      <c r="H49" s="201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0" t="s">
        <v>161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/>
      <c r="K50" s="7"/>
    </row>
    <row r="51" spans="1:11" ht="12.75">
      <c r="A51" s="200" t="s">
        <v>175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/>
      <c r="K51" s="7"/>
    </row>
    <row r="52" spans="1:11" ht="12.75">
      <c r="A52" s="200" t="s">
        <v>176</v>
      </c>
      <c r="B52" s="201"/>
      <c r="C52" s="201"/>
      <c r="D52" s="201"/>
      <c r="E52" s="201"/>
      <c r="F52" s="201"/>
      <c r="G52" s="201"/>
      <c r="H52" s="201"/>
      <c r="I52" s="1">
        <v>44</v>
      </c>
      <c r="J52" s="5"/>
      <c r="K52" s="7"/>
    </row>
    <row r="53" spans="1:11" ht="12.75">
      <c r="A53" s="214" t="s">
        <v>177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14" sqref="K1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1.7109375" style="76" bestFit="1" customWidth="1"/>
    <col min="11" max="11" width="10.8515625" style="76" bestFit="1" customWidth="1"/>
    <col min="12" max="16384" width="9.140625" style="76" customWidth="1"/>
  </cols>
  <sheetData>
    <row r="1" spans="1:12" ht="12.75">
      <c r="A1" s="277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5"/>
    </row>
    <row r="2" spans="1:12" ht="15.75">
      <c r="A2" s="42"/>
      <c r="B2" s="74"/>
      <c r="C2" s="287" t="s">
        <v>282</v>
      </c>
      <c r="D2" s="287"/>
      <c r="E2" s="127" t="s">
        <v>340</v>
      </c>
      <c r="F2" s="43" t="s">
        <v>250</v>
      </c>
      <c r="G2" s="288" t="s">
        <v>344</v>
      </c>
      <c r="H2" s="289"/>
      <c r="I2" s="74"/>
      <c r="J2" s="74"/>
      <c r="K2" s="74"/>
      <c r="L2" s="77"/>
    </row>
    <row r="3" spans="1:11" ht="23.25">
      <c r="A3" s="290" t="s">
        <v>59</v>
      </c>
      <c r="B3" s="290"/>
      <c r="C3" s="290"/>
      <c r="D3" s="290"/>
      <c r="E3" s="290"/>
      <c r="F3" s="290"/>
      <c r="G3" s="290"/>
      <c r="H3" s="290"/>
      <c r="I3" s="80" t="s">
        <v>305</v>
      </c>
      <c r="J3" s="81" t="s">
        <v>150</v>
      </c>
      <c r="K3" s="81" t="s">
        <v>151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83">
        <v>2</v>
      </c>
      <c r="J4" s="82" t="s">
        <v>283</v>
      </c>
      <c r="K4" s="82" t="s">
        <v>284</v>
      </c>
    </row>
    <row r="5" spans="1:11" ht="12.75">
      <c r="A5" s="279" t="s">
        <v>285</v>
      </c>
      <c r="B5" s="280"/>
      <c r="C5" s="280"/>
      <c r="D5" s="280"/>
      <c r="E5" s="280"/>
      <c r="F5" s="280"/>
      <c r="G5" s="280"/>
      <c r="H5" s="280"/>
      <c r="I5" s="44">
        <v>1</v>
      </c>
      <c r="J5" s="45">
        <v>84078800</v>
      </c>
      <c r="K5" s="45">
        <v>84078800</v>
      </c>
    </row>
    <row r="6" spans="1:11" ht="12.75">
      <c r="A6" s="279" t="s">
        <v>286</v>
      </c>
      <c r="B6" s="280"/>
      <c r="C6" s="280"/>
      <c r="D6" s="280"/>
      <c r="E6" s="280"/>
      <c r="F6" s="280"/>
      <c r="G6" s="280"/>
      <c r="H6" s="280"/>
      <c r="I6" s="44">
        <v>2</v>
      </c>
      <c r="J6" s="46"/>
      <c r="K6" s="46"/>
    </row>
    <row r="7" spans="1:11" ht="12.75">
      <c r="A7" s="279" t="s">
        <v>287</v>
      </c>
      <c r="B7" s="280"/>
      <c r="C7" s="280"/>
      <c r="D7" s="280"/>
      <c r="E7" s="280"/>
      <c r="F7" s="280"/>
      <c r="G7" s="280"/>
      <c r="H7" s="280"/>
      <c r="I7" s="44">
        <v>3</v>
      </c>
      <c r="J7" s="46">
        <v>4203940</v>
      </c>
      <c r="K7" s="46">
        <v>4203940</v>
      </c>
    </row>
    <row r="8" spans="1:11" ht="12.75">
      <c r="A8" s="279" t="s">
        <v>288</v>
      </c>
      <c r="B8" s="280"/>
      <c r="C8" s="280"/>
      <c r="D8" s="280"/>
      <c r="E8" s="280"/>
      <c r="F8" s="280"/>
      <c r="G8" s="280"/>
      <c r="H8" s="280"/>
      <c r="I8" s="44">
        <v>4</v>
      </c>
      <c r="J8" s="46">
        <v>1043349738</v>
      </c>
      <c r="K8" s="46">
        <v>1194994262</v>
      </c>
    </row>
    <row r="9" spans="1:11" ht="12.75">
      <c r="A9" s="279" t="s">
        <v>289</v>
      </c>
      <c r="B9" s="280"/>
      <c r="C9" s="280"/>
      <c r="D9" s="280"/>
      <c r="E9" s="280"/>
      <c r="F9" s="280"/>
      <c r="G9" s="280"/>
      <c r="H9" s="280"/>
      <c r="I9" s="44">
        <v>5</v>
      </c>
      <c r="J9" s="46">
        <v>191648332</v>
      </c>
      <c r="K9" s="46">
        <v>214531710</v>
      </c>
    </row>
    <row r="10" spans="1:11" ht="12.75">
      <c r="A10" s="279" t="s">
        <v>290</v>
      </c>
      <c r="B10" s="280"/>
      <c r="C10" s="280"/>
      <c r="D10" s="280"/>
      <c r="E10" s="280"/>
      <c r="F10" s="280"/>
      <c r="G10" s="280"/>
      <c r="H10" s="280"/>
      <c r="I10" s="44">
        <v>6</v>
      </c>
      <c r="J10" s="46">
        <v>154113894</v>
      </c>
      <c r="K10" s="46">
        <v>154113894</v>
      </c>
    </row>
    <row r="11" spans="1:11" ht="12.75">
      <c r="A11" s="279" t="s">
        <v>291</v>
      </c>
      <c r="B11" s="280"/>
      <c r="C11" s="280"/>
      <c r="D11" s="280"/>
      <c r="E11" s="280"/>
      <c r="F11" s="280"/>
      <c r="G11" s="280"/>
      <c r="H11" s="280"/>
      <c r="I11" s="44">
        <v>7</v>
      </c>
      <c r="J11" s="46"/>
      <c r="K11" s="46"/>
    </row>
    <row r="12" spans="1:11" ht="12.75">
      <c r="A12" s="279" t="s">
        <v>292</v>
      </c>
      <c r="B12" s="280"/>
      <c r="C12" s="280"/>
      <c r="D12" s="280"/>
      <c r="E12" s="280"/>
      <c r="F12" s="280"/>
      <c r="G12" s="280"/>
      <c r="H12" s="280"/>
      <c r="I12" s="44">
        <v>8</v>
      </c>
      <c r="J12" s="46">
        <v>-11051747</v>
      </c>
      <c r="K12" s="46">
        <v>-11051747</v>
      </c>
    </row>
    <row r="13" spans="1:11" ht="12.75">
      <c r="A13" s="279" t="s">
        <v>293</v>
      </c>
      <c r="B13" s="280"/>
      <c r="C13" s="280"/>
      <c r="D13" s="280"/>
      <c r="E13" s="280"/>
      <c r="F13" s="280"/>
      <c r="G13" s="280"/>
      <c r="H13" s="280"/>
      <c r="I13" s="44">
        <v>9</v>
      </c>
      <c r="J13" s="46"/>
      <c r="K13" s="46"/>
    </row>
    <row r="14" spans="1:11" ht="12.75">
      <c r="A14" s="281" t="s">
        <v>294</v>
      </c>
      <c r="B14" s="282"/>
      <c r="C14" s="282"/>
      <c r="D14" s="282"/>
      <c r="E14" s="282"/>
      <c r="F14" s="282"/>
      <c r="G14" s="282"/>
      <c r="H14" s="282"/>
      <c r="I14" s="44">
        <v>10</v>
      </c>
      <c r="J14" s="78">
        <f>SUM(J5:J13)</f>
        <v>1466342957</v>
      </c>
      <c r="K14" s="78">
        <f>SUM(K5:K13)</f>
        <v>1640870859</v>
      </c>
    </row>
    <row r="15" spans="1:11" ht="12.75">
      <c r="A15" s="279" t="s">
        <v>295</v>
      </c>
      <c r="B15" s="280"/>
      <c r="C15" s="280"/>
      <c r="D15" s="280"/>
      <c r="E15" s="280"/>
      <c r="F15" s="280"/>
      <c r="G15" s="280"/>
      <c r="H15" s="280"/>
      <c r="I15" s="44">
        <v>11</v>
      </c>
      <c r="J15" s="46"/>
      <c r="K15" s="46"/>
    </row>
    <row r="16" spans="1:11" ht="12.75">
      <c r="A16" s="279" t="s">
        <v>296</v>
      </c>
      <c r="B16" s="280"/>
      <c r="C16" s="280"/>
      <c r="D16" s="280"/>
      <c r="E16" s="280"/>
      <c r="F16" s="280"/>
      <c r="G16" s="280"/>
      <c r="H16" s="280"/>
      <c r="I16" s="44">
        <v>12</v>
      </c>
      <c r="J16" s="46"/>
      <c r="K16" s="46"/>
    </row>
    <row r="17" spans="1:11" ht="12.75">
      <c r="A17" s="279" t="s">
        <v>297</v>
      </c>
      <c r="B17" s="280"/>
      <c r="C17" s="280"/>
      <c r="D17" s="280"/>
      <c r="E17" s="280"/>
      <c r="F17" s="280"/>
      <c r="G17" s="280"/>
      <c r="H17" s="280"/>
      <c r="I17" s="44">
        <v>13</v>
      </c>
      <c r="J17" s="46"/>
      <c r="K17" s="46"/>
    </row>
    <row r="18" spans="1:11" ht="12.75">
      <c r="A18" s="279" t="s">
        <v>298</v>
      </c>
      <c r="B18" s="280"/>
      <c r="C18" s="280"/>
      <c r="D18" s="280"/>
      <c r="E18" s="280"/>
      <c r="F18" s="280"/>
      <c r="G18" s="280"/>
      <c r="H18" s="280"/>
      <c r="I18" s="44">
        <v>14</v>
      </c>
      <c r="J18" s="46"/>
      <c r="K18" s="46"/>
    </row>
    <row r="19" spans="1:11" ht="12.75">
      <c r="A19" s="279" t="s">
        <v>299</v>
      </c>
      <c r="B19" s="280"/>
      <c r="C19" s="280"/>
      <c r="D19" s="280"/>
      <c r="E19" s="280"/>
      <c r="F19" s="280"/>
      <c r="G19" s="280"/>
      <c r="H19" s="280"/>
      <c r="I19" s="44">
        <v>15</v>
      </c>
      <c r="J19" s="46"/>
      <c r="K19" s="46"/>
    </row>
    <row r="20" spans="1:11" ht="12.75">
      <c r="A20" s="279" t="s">
        <v>300</v>
      </c>
      <c r="B20" s="280"/>
      <c r="C20" s="280"/>
      <c r="D20" s="280"/>
      <c r="E20" s="280"/>
      <c r="F20" s="280"/>
      <c r="G20" s="280"/>
      <c r="H20" s="280"/>
      <c r="I20" s="44">
        <v>16</v>
      </c>
      <c r="J20" s="46"/>
      <c r="K20" s="46"/>
    </row>
    <row r="21" spans="1:11" ht="12.75">
      <c r="A21" s="281" t="s">
        <v>301</v>
      </c>
      <c r="B21" s="282"/>
      <c r="C21" s="282"/>
      <c r="D21" s="282"/>
      <c r="E21" s="282"/>
      <c r="F21" s="282"/>
      <c r="G21" s="282"/>
      <c r="H21" s="282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1" t="s">
        <v>302</v>
      </c>
      <c r="B23" s="272"/>
      <c r="C23" s="272"/>
      <c r="D23" s="272"/>
      <c r="E23" s="272"/>
      <c r="F23" s="272"/>
      <c r="G23" s="272"/>
      <c r="H23" s="272"/>
      <c r="I23" s="47">
        <v>18</v>
      </c>
      <c r="J23" s="45"/>
      <c r="K23" s="45"/>
    </row>
    <row r="24" spans="1:11" ht="17.25" customHeight="1">
      <c r="A24" s="273" t="s">
        <v>303</v>
      </c>
      <c r="B24" s="274"/>
      <c r="C24" s="274"/>
      <c r="D24" s="274"/>
      <c r="E24" s="274"/>
      <c r="F24" s="274"/>
      <c r="G24" s="274"/>
      <c r="H24" s="274"/>
      <c r="I24" s="48">
        <v>19</v>
      </c>
      <c r="J24" s="79"/>
      <c r="K24" s="79"/>
    </row>
    <row r="25" spans="1:11" ht="30" customHeight="1">
      <c r="A25" s="275" t="s">
        <v>304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3" t="s">
        <v>316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jamnica</cp:lastModifiedBy>
  <cp:lastPrinted>2015-10-30T07:07:11Z</cp:lastPrinted>
  <dcterms:created xsi:type="dcterms:W3CDTF">2008-10-17T11:51:54Z</dcterms:created>
  <dcterms:modified xsi:type="dcterms:W3CDTF">2015-10-30T11:02:44Z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